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UT\SUT 2010_11 new\"/>
    </mc:Choice>
  </mc:AlternateContent>
  <bookViews>
    <workbookView xWindow="0" yWindow="0" windowWidth="20490" windowHeight="7760" activeTab="1"/>
  </bookViews>
  <sheets>
    <sheet name="Supply" sheetId="22" r:id="rId1"/>
    <sheet name="Use" sheetId="23" r:id="rId2"/>
  </sheets>
  <definedNames>
    <definedName name="_xlnm._FilterDatabase" localSheetId="0" hidden="1">Supply!$A$7:$BK$103</definedName>
    <definedName name="_xlnm._FilterDatabase" localSheetId="1" hidden="1">Use!$A$9:$BL$103</definedName>
  </definedNames>
  <calcPr calcId="162913"/>
</workbook>
</file>

<file path=xl/calcChain.xml><?xml version="1.0" encoding="utf-8"?>
<calcChain xmlns="http://schemas.openxmlformats.org/spreadsheetml/2006/main">
  <c r="AO112" i="23" l="1"/>
  <c r="BK112" i="23"/>
  <c r="C112" i="23"/>
  <c r="D112" i="23"/>
  <c r="E112" i="23"/>
  <c r="F112" i="23"/>
  <c r="G112" i="23"/>
  <c r="H112" i="23"/>
  <c r="I112" i="23"/>
  <c r="J112" i="23"/>
  <c r="K112" i="23"/>
  <c r="L112" i="23"/>
  <c r="M112" i="23"/>
  <c r="N112" i="23"/>
  <c r="O112" i="23"/>
  <c r="P112" i="23"/>
  <c r="Q112" i="23"/>
  <c r="R112" i="23"/>
  <c r="S112" i="23"/>
  <c r="T112" i="23"/>
  <c r="U112" i="23"/>
  <c r="V112" i="23"/>
  <c r="W112" i="23"/>
  <c r="X112" i="23"/>
  <c r="Y112" i="23"/>
  <c r="Z112" i="23"/>
  <c r="AA112" i="23"/>
  <c r="AB112" i="23"/>
  <c r="AC112" i="23"/>
  <c r="AD112" i="23"/>
  <c r="AE112" i="23"/>
  <c r="AF112" i="23"/>
  <c r="AG112" i="23"/>
  <c r="AH112" i="23"/>
  <c r="AI112" i="23"/>
  <c r="AJ112" i="23"/>
  <c r="AK112" i="23"/>
  <c r="AL112" i="23"/>
  <c r="AM112" i="23"/>
  <c r="AN112" i="23"/>
  <c r="AP112" i="23"/>
  <c r="AQ112" i="23"/>
  <c r="AR112" i="23"/>
  <c r="AS112" i="23"/>
  <c r="AT112" i="23"/>
  <c r="AU112" i="23"/>
  <c r="AV112" i="23"/>
  <c r="AW112" i="23"/>
  <c r="AX112" i="23"/>
  <c r="AY112" i="23"/>
  <c r="AZ112" i="23"/>
  <c r="BA112" i="23"/>
  <c r="BB112" i="23"/>
  <c r="BC112" i="23"/>
  <c r="BD112" i="23"/>
  <c r="BE112" i="23"/>
  <c r="BF112" i="23"/>
  <c r="BG112" i="23"/>
  <c r="BH112" i="23"/>
  <c r="BI112" i="23"/>
  <c r="BJ112" i="23"/>
  <c r="BL112" i="23"/>
  <c r="BM109" i="23" l="1"/>
  <c r="BM108" i="23"/>
  <c r="BM112" i="23"/>
  <c r="BM113" i="23"/>
  <c r="BN99" i="23" l="1"/>
  <c r="BN94" i="23"/>
  <c r="BN27" i="23"/>
  <c r="BP99" i="23"/>
  <c r="BQ94" i="23"/>
  <c r="BO99" i="23"/>
  <c r="BG99" i="23"/>
  <c r="BM101" i="22"/>
  <c r="D27" i="23"/>
  <c r="E27" i="23"/>
  <c r="F27" i="23"/>
  <c r="G27" i="23"/>
  <c r="H27" i="23"/>
  <c r="I27" i="23"/>
  <c r="J27" i="23"/>
  <c r="K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Z27" i="23"/>
  <c r="AA27" i="23"/>
  <c r="AB27" i="23"/>
  <c r="AC27" i="23"/>
  <c r="AD27" i="23"/>
  <c r="AE27" i="23"/>
  <c r="AF27" i="23"/>
  <c r="AG27" i="23"/>
  <c r="AH27" i="23"/>
  <c r="AI27" i="23"/>
  <c r="AJ27" i="23"/>
  <c r="AK27" i="23"/>
  <c r="AL27" i="23"/>
  <c r="AM27" i="23"/>
  <c r="AN27" i="23"/>
  <c r="AO27" i="23"/>
  <c r="AP27" i="23"/>
  <c r="AQ27" i="23"/>
  <c r="AR27" i="23"/>
  <c r="AS27" i="23"/>
  <c r="AT27" i="23"/>
  <c r="AU27" i="23"/>
  <c r="AV27" i="23"/>
  <c r="AW27" i="23"/>
  <c r="AX27" i="23"/>
  <c r="AY27" i="23"/>
  <c r="AZ27" i="23"/>
  <c r="BA27" i="23"/>
  <c r="BB27" i="23"/>
  <c r="BC27" i="23"/>
  <c r="BD27" i="23"/>
  <c r="BE27" i="23"/>
  <c r="BF27" i="23"/>
  <c r="BG27" i="23"/>
  <c r="BH27" i="23"/>
  <c r="BI27" i="23"/>
  <c r="BJ27" i="23"/>
  <c r="BK27" i="23"/>
  <c r="BL27" i="23"/>
  <c r="C27" i="23"/>
  <c r="G68" i="22"/>
  <c r="G45" i="22"/>
  <c r="G82" i="22"/>
  <c r="D27" i="22"/>
  <c r="E27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R27" i="22"/>
  <c r="S27" i="22"/>
  <c r="T27" i="22"/>
  <c r="U27" i="22"/>
  <c r="V27" i="22"/>
  <c r="W27" i="22"/>
  <c r="X27" i="22"/>
  <c r="Y27" i="22"/>
  <c r="Z27" i="22"/>
  <c r="AA27" i="22"/>
  <c r="AB27" i="22"/>
  <c r="AC27" i="22"/>
  <c r="AD27" i="22"/>
  <c r="AE27" i="22"/>
  <c r="AF27" i="22"/>
  <c r="AG27" i="22"/>
  <c r="AH27" i="22"/>
  <c r="AI27" i="22"/>
  <c r="AJ27" i="22"/>
  <c r="AK27" i="22"/>
  <c r="AL27" i="22"/>
  <c r="AM27" i="22"/>
  <c r="AN27" i="22"/>
  <c r="AO27" i="22"/>
  <c r="AP27" i="22"/>
  <c r="AQ27" i="22"/>
  <c r="AR27" i="22"/>
  <c r="AS27" i="22"/>
  <c r="AT27" i="22"/>
  <c r="AU27" i="22"/>
  <c r="AV27" i="22"/>
  <c r="AW27" i="22"/>
  <c r="AX27" i="22"/>
  <c r="AY27" i="22"/>
  <c r="AZ27" i="22"/>
  <c r="BA27" i="22"/>
  <c r="BB27" i="22"/>
  <c r="BC27" i="22"/>
  <c r="BD27" i="22"/>
  <c r="BE27" i="22"/>
  <c r="BF27" i="22"/>
  <c r="BG27" i="22"/>
  <c r="BH27" i="22"/>
  <c r="BI27" i="22"/>
  <c r="BJ27" i="22"/>
  <c r="BK27" i="22"/>
  <c r="BL27" i="22"/>
  <c r="C27" i="22"/>
  <c r="BJ20" i="23" l="1"/>
  <c r="BK20" i="23"/>
  <c r="BL20" i="23"/>
  <c r="BJ82" i="23"/>
  <c r="BK82" i="23"/>
  <c r="BL82" i="23"/>
  <c r="BJ78" i="23"/>
  <c r="BK78" i="23"/>
  <c r="BL78" i="23"/>
  <c r="BJ68" i="23"/>
  <c r="BK68" i="23"/>
  <c r="BL68" i="23"/>
  <c r="BJ65" i="23"/>
  <c r="BK65" i="23"/>
  <c r="BL65" i="23"/>
  <c r="BJ55" i="23"/>
  <c r="BK55" i="23"/>
  <c r="BL55" i="23"/>
  <c r="BJ45" i="23"/>
  <c r="BK45" i="23"/>
  <c r="BJ35" i="23"/>
  <c r="BK35" i="23"/>
  <c r="BM12" i="23"/>
  <c r="BM13" i="23"/>
  <c r="BM14" i="23"/>
  <c r="BM15" i="23"/>
  <c r="BM16" i="23"/>
  <c r="BM17" i="23"/>
  <c r="BM18" i="23"/>
  <c r="BM19" i="23"/>
  <c r="BM11" i="23"/>
  <c r="BM10" i="23" l="1"/>
  <c r="D108" i="23" l="1"/>
  <c r="E108" i="23"/>
  <c r="F108" i="23"/>
  <c r="G108" i="23"/>
  <c r="H108" i="23"/>
  <c r="I108" i="23"/>
  <c r="J108" i="23"/>
  <c r="K108" i="23"/>
  <c r="L108" i="23"/>
  <c r="M108" i="23"/>
  <c r="N108" i="23"/>
  <c r="O108" i="23"/>
  <c r="P108" i="23"/>
  <c r="Q108" i="23"/>
  <c r="R108" i="23"/>
  <c r="S108" i="23"/>
  <c r="T108" i="23"/>
  <c r="U108" i="23"/>
  <c r="V108" i="23"/>
  <c r="W108" i="23"/>
  <c r="X108" i="23"/>
  <c r="Y108" i="23"/>
  <c r="Z108" i="23"/>
  <c r="AA108" i="23"/>
  <c r="AB108" i="23"/>
  <c r="AC108" i="23"/>
  <c r="AD108" i="23"/>
  <c r="AE108" i="23"/>
  <c r="AF108" i="23"/>
  <c r="AG108" i="23"/>
  <c r="AH108" i="23"/>
  <c r="AI108" i="23"/>
  <c r="AJ108" i="23"/>
  <c r="AK108" i="23"/>
  <c r="AL108" i="23"/>
  <c r="AM108" i="23"/>
  <c r="AN108" i="23"/>
  <c r="AO108" i="23"/>
  <c r="AP108" i="23"/>
  <c r="AQ108" i="23"/>
  <c r="AR108" i="23"/>
  <c r="AS108" i="23"/>
  <c r="AT108" i="23"/>
  <c r="AU108" i="23"/>
  <c r="AV108" i="23"/>
  <c r="AW108" i="23"/>
  <c r="AX108" i="23"/>
  <c r="AY108" i="23"/>
  <c r="AZ108" i="23"/>
  <c r="BA108" i="23"/>
  <c r="BB108" i="23"/>
  <c r="BC108" i="23"/>
  <c r="BD108" i="23"/>
  <c r="BE108" i="23"/>
  <c r="BF108" i="23"/>
  <c r="BG108" i="23"/>
  <c r="BH108" i="23"/>
  <c r="BI108" i="23"/>
  <c r="BJ108" i="23"/>
  <c r="BK108" i="23"/>
  <c r="BL108" i="23"/>
  <c r="C108" i="23"/>
  <c r="BV102" i="23" l="1"/>
  <c r="BV101" i="23"/>
  <c r="BV94" i="23"/>
  <c r="BV95" i="23"/>
  <c r="BV96" i="23"/>
  <c r="BV97" i="23"/>
  <c r="BV98" i="23"/>
  <c r="BV99" i="23"/>
  <c r="BV100" i="23"/>
  <c r="BV93" i="23"/>
  <c r="BV84" i="23"/>
  <c r="BV85" i="23"/>
  <c r="BV86" i="23"/>
  <c r="BV87" i="23"/>
  <c r="BV88" i="23"/>
  <c r="BV89" i="23"/>
  <c r="BV90" i="23"/>
  <c r="BV91" i="23"/>
  <c r="BV83" i="23"/>
  <c r="BV80" i="23"/>
  <c r="BV81" i="23"/>
  <c r="BV79" i="23"/>
  <c r="BV70" i="23"/>
  <c r="BV71" i="23"/>
  <c r="BV72" i="23"/>
  <c r="BV73" i="23"/>
  <c r="BV74" i="23"/>
  <c r="BV75" i="23"/>
  <c r="BV76" i="23"/>
  <c r="BV77" i="23"/>
  <c r="BV69" i="23"/>
  <c r="BV67" i="23"/>
  <c r="BV66" i="23"/>
  <c r="BV57" i="23"/>
  <c r="BV58" i="23"/>
  <c r="BV59" i="23"/>
  <c r="BV60" i="23"/>
  <c r="BV61" i="23"/>
  <c r="BV62" i="23"/>
  <c r="BV63" i="23"/>
  <c r="BV64" i="23"/>
  <c r="BV56" i="23"/>
  <c r="BV47" i="23"/>
  <c r="BV48" i="23"/>
  <c r="BV49" i="23"/>
  <c r="BV50" i="23"/>
  <c r="BV51" i="23"/>
  <c r="BV52" i="23"/>
  <c r="BV53" i="23"/>
  <c r="BV54" i="23"/>
  <c r="BV46" i="23"/>
  <c r="BV37" i="23"/>
  <c r="BV38" i="23"/>
  <c r="BV39" i="23"/>
  <c r="BV40" i="23"/>
  <c r="BV41" i="23"/>
  <c r="BV42" i="23"/>
  <c r="BV43" i="23"/>
  <c r="BV44" i="23"/>
  <c r="BV36" i="23"/>
  <c r="BV30" i="23"/>
  <c r="BV31" i="23"/>
  <c r="BV32" i="23"/>
  <c r="BV33" i="23"/>
  <c r="BV34" i="23"/>
  <c r="BV28" i="23"/>
  <c r="BV26" i="23"/>
  <c r="BV25" i="23"/>
  <c r="BV22" i="23"/>
  <c r="BV23" i="23"/>
  <c r="BV24" i="23"/>
  <c r="BV21" i="23"/>
  <c r="BV12" i="23"/>
  <c r="BV13" i="23"/>
  <c r="BV14" i="23"/>
  <c r="BV15" i="23"/>
  <c r="BV16" i="23"/>
  <c r="BV17" i="23"/>
  <c r="BV18" i="23"/>
  <c r="BV19" i="23"/>
  <c r="BV11" i="23"/>
  <c r="BV29" i="23"/>
  <c r="BR11" i="23" l="1"/>
  <c r="BS11" i="23" s="1"/>
  <c r="BO92" i="23"/>
  <c r="BP92" i="23"/>
  <c r="BQ92" i="23"/>
  <c r="BT92" i="23"/>
  <c r="BU92" i="23"/>
  <c r="BW92" i="23"/>
  <c r="BX92" i="23"/>
  <c r="BN92" i="23"/>
  <c r="D92" i="23"/>
  <c r="E92" i="23"/>
  <c r="F92" i="23"/>
  <c r="G92" i="23"/>
  <c r="H92" i="23"/>
  <c r="I92" i="23"/>
  <c r="J92" i="23"/>
  <c r="K92" i="23"/>
  <c r="L92" i="23"/>
  <c r="M92" i="23"/>
  <c r="N92" i="23"/>
  <c r="O92" i="23"/>
  <c r="P92" i="23"/>
  <c r="Q92" i="23"/>
  <c r="R92" i="23"/>
  <c r="S92" i="23"/>
  <c r="T92" i="23"/>
  <c r="U92" i="23"/>
  <c r="V92" i="23"/>
  <c r="W92" i="23"/>
  <c r="X92" i="23"/>
  <c r="Y92" i="23"/>
  <c r="Z92" i="23"/>
  <c r="AA92" i="23"/>
  <c r="AB92" i="23"/>
  <c r="AC92" i="23"/>
  <c r="AD92" i="23"/>
  <c r="AE92" i="23"/>
  <c r="AF92" i="23"/>
  <c r="AG92" i="23"/>
  <c r="AH92" i="23"/>
  <c r="AI92" i="23"/>
  <c r="AJ92" i="23"/>
  <c r="AK92" i="23"/>
  <c r="AL92" i="23"/>
  <c r="AM92" i="23"/>
  <c r="AN92" i="23"/>
  <c r="AO92" i="23"/>
  <c r="AP92" i="23"/>
  <c r="AQ92" i="23"/>
  <c r="AR92" i="23"/>
  <c r="AS92" i="23"/>
  <c r="AT92" i="23"/>
  <c r="AU92" i="23"/>
  <c r="AV92" i="23"/>
  <c r="AW92" i="23"/>
  <c r="AX92" i="23"/>
  <c r="AY92" i="23"/>
  <c r="AZ92" i="23"/>
  <c r="BA92" i="23"/>
  <c r="BB92" i="23"/>
  <c r="BC92" i="23"/>
  <c r="BD92" i="23"/>
  <c r="BE92" i="23"/>
  <c r="BF92" i="23"/>
  <c r="BH92" i="23"/>
  <c r="BI92" i="23"/>
  <c r="BJ92" i="23"/>
  <c r="BK92" i="23"/>
  <c r="BL92" i="23"/>
  <c r="C92" i="23"/>
  <c r="BO27" i="23" l="1"/>
  <c r="BP27" i="23"/>
  <c r="BQ27" i="23"/>
  <c r="BT27" i="23"/>
  <c r="BU27" i="23"/>
  <c r="BW27" i="23"/>
  <c r="BX27" i="23"/>
  <c r="C35" i="23"/>
  <c r="D35" i="23"/>
  <c r="E35" i="23"/>
  <c r="F35" i="23"/>
  <c r="G35" i="23"/>
  <c r="H35" i="23"/>
  <c r="I35" i="23"/>
  <c r="J35" i="23"/>
  <c r="K35" i="23"/>
  <c r="L35" i="23"/>
  <c r="M35" i="23"/>
  <c r="N35" i="23"/>
  <c r="O35" i="23"/>
  <c r="P35" i="23"/>
  <c r="Q35" i="23"/>
  <c r="R35" i="23"/>
  <c r="S35" i="23"/>
  <c r="T35" i="23"/>
  <c r="U35" i="23"/>
  <c r="V35" i="23"/>
  <c r="W35" i="23"/>
  <c r="X35" i="23"/>
  <c r="Y35" i="23"/>
  <c r="Z35" i="23"/>
  <c r="AA35" i="23"/>
  <c r="AB35" i="23"/>
  <c r="AC35" i="23"/>
  <c r="AD35" i="23"/>
  <c r="AE35" i="23"/>
  <c r="AF35" i="23"/>
  <c r="AG35" i="23"/>
  <c r="AH35" i="23"/>
  <c r="AI35" i="23"/>
  <c r="AJ35" i="23"/>
  <c r="AK35" i="23"/>
  <c r="AL35" i="23"/>
  <c r="AM35" i="23"/>
  <c r="AN35" i="23"/>
  <c r="AO35" i="23"/>
  <c r="AP35" i="23"/>
  <c r="AQ35" i="23"/>
  <c r="AR35" i="23"/>
  <c r="AS35" i="23"/>
  <c r="AT35" i="23"/>
  <c r="AU35" i="23"/>
  <c r="AV35" i="23"/>
  <c r="AW35" i="23"/>
  <c r="AX35" i="23"/>
  <c r="AY35" i="23"/>
  <c r="AZ35" i="23"/>
  <c r="BA35" i="23"/>
  <c r="BB35" i="23"/>
  <c r="BC35" i="23"/>
  <c r="BD35" i="23"/>
  <c r="BE35" i="23"/>
  <c r="BF35" i="23"/>
  <c r="BG35" i="23"/>
  <c r="BH35" i="23"/>
  <c r="BI35" i="23"/>
  <c r="BL35" i="23"/>
  <c r="BM22" i="23"/>
  <c r="BM23" i="23"/>
  <c r="BM24" i="23"/>
  <c r="BM25" i="23"/>
  <c r="BM26" i="23"/>
  <c r="BM21" i="23"/>
  <c r="G20" i="23"/>
  <c r="BJ10" i="23"/>
  <c r="BJ9" i="23" s="1"/>
  <c r="BJ103" i="23" s="1"/>
  <c r="BK10" i="23"/>
  <c r="BK9" i="23" s="1"/>
  <c r="BK103" i="23" s="1"/>
  <c r="BL10" i="23"/>
  <c r="BV86" i="22"/>
  <c r="BN92" i="22"/>
  <c r="BO92" i="22"/>
  <c r="BN10" i="22"/>
  <c r="BN55" i="22"/>
  <c r="BM46" i="22"/>
  <c r="BN27" i="22"/>
  <c r="BW10" i="22"/>
  <c r="BV82" i="22"/>
  <c r="BU70" i="22"/>
  <c r="BU71" i="22"/>
  <c r="BU72" i="22"/>
  <c r="BU73" i="22"/>
  <c r="BU74" i="22"/>
  <c r="BU75" i="22"/>
  <c r="BU76" i="22"/>
  <c r="BU77" i="22"/>
  <c r="BU69" i="22"/>
  <c r="BO55" i="22"/>
  <c r="BP55" i="22"/>
  <c r="BN45" i="22"/>
  <c r="BQ80" i="22"/>
  <c r="BQ81" i="22"/>
  <c r="BQ79" i="22"/>
  <c r="BQ70" i="22"/>
  <c r="BQ71" i="22"/>
  <c r="BQ72" i="22"/>
  <c r="BQ73" i="22"/>
  <c r="BQ74" i="22"/>
  <c r="BQ75" i="22"/>
  <c r="BQ76" i="22"/>
  <c r="BQ77" i="22"/>
  <c r="BQ69" i="22"/>
  <c r="BQ67" i="22"/>
  <c r="BQ66" i="22"/>
  <c r="BX26" i="22"/>
  <c r="BX25" i="22"/>
  <c r="BU26" i="22"/>
  <c r="BU25" i="22"/>
  <c r="BQ26" i="22"/>
  <c r="BQ25" i="22"/>
  <c r="BX22" i="22"/>
  <c r="BX23" i="22"/>
  <c r="BX24" i="22"/>
  <c r="BX21" i="22"/>
  <c r="BW20" i="22"/>
  <c r="BV20" i="22"/>
  <c r="BU22" i="22"/>
  <c r="BU23" i="22"/>
  <c r="BU24" i="22"/>
  <c r="BU21" i="22"/>
  <c r="BM20" i="23" l="1"/>
  <c r="BJ105" i="23"/>
  <c r="BK105" i="23"/>
  <c r="BX20" i="22"/>
  <c r="BX12" i="22" l="1"/>
  <c r="BX13" i="22"/>
  <c r="BX14" i="22"/>
  <c r="BX15" i="22"/>
  <c r="BX16" i="22"/>
  <c r="BX17" i="22"/>
  <c r="BX18" i="22"/>
  <c r="BX19" i="22"/>
  <c r="BX11" i="22"/>
  <c r="BT20" i="22"/>
  <c r="BU20" i="22"/>
  <c r="BS20" i="22"/>
  <c r="BU12" i="22"/>
  <c r="BU13" i="22"/>
  <c r="BU14" i="22"/>
  <c r="BU15" i="22"/>
  <c r="BU16" i="22"/>
  <c r="BU17" i="22"/>
  <c r="BU18" i="22"/>
  <c r="BU19" i="22"/>
  <c r="BU11" i="22"/>
  <c r="BQ22" i="22"/>
  <c r="BQ23" i="22"/>
  <c r="BQ24" i="22"/>
  <c r="BQ21" i="22"/>
  <c r="BQ12" i="22"/>
  <c r="BQ13" i="22"/>
  <c r="BQ14" i="22"/>
  <c r="BQ15" i="22"/>
  <c r="BQ16" i="22"/>
  <c r="BQ17" i="22"/>
  <c r="BQ18" i="22"/>
  <c r="BQ19" i="22"/>
  <c r="BQ11" i="22"/>
  <c r="BX10" i="22" l="1"/>
  <c r="BL82" i="22"/>
  <c r="BM94" i="22"/>
  <c r="BM95" i="22"/>
  <c r="BM96" i="22"/>
  <c r="BM97" i="22"/>
  <c r="BM98" i="22"/>
  <c r="BM99" i="22"/>
  <c r="BM100" i="22"/>
  <c r="D92" i="22"/>
  <c r="E92" i="22"/>
  <c r="F92" i="22"/>
  <c r="G92" i="22"/>
  <c r="H92" i="22"/>
  <c r="I92" i="22"/>
  <c r="J92" i="22"/>
  <c r="K92" i="22"/>
  <c r="L92" i="22"/>
  <c r="M92" i="22"/>
  <c r="N92" i="22"/>
  <c r="O92" i="22"/>
  <c r="P92" i="22"/>
  <c r="Q92" i="22"/>
  <c r="R92" i="22"/>
  <c r="S92" i="22"/>
  <c r="T92" i="22"/>
  <c r="U92" i="22"/>
  <c r="V92" i="22"/>
  <c r="W92" i="22"/>
  <c r="X92" i="22"/>
  <c r="Y92" i="22"/>
  <c r="Z92" i="22"/>
  <c r="AA92" i="22"/>
  <c r="AB92" i="22"/>
  <c r="AC92" i="22"/>
  <c r="AD92" i="22"/>
  <c r="AE92" i="22"/>
  <c r="AF92" i="22"/>
  <c r="AG92" i="22"/>
  <c r="AH92" i="22"/>
  <c r="AI92" i="22"/>
  <c r="AJ92" i="22"/>
  <c r="AK92" i="22"/>
  <c r="AL92" i="22"/>
  <c r="AM92" i="22"/>
  <c r="AN92" i="22"/>
  <c r="AO92" i="22"/>
  <c r="AP92" i="22"/>
  <c r="AQ92" i="22"/>
  <c r="AR92" i="22"/>
  <c r="AS92" i="22"/>
  <c r="AT92" i="22"/>
  <c r="AU92" i="22"/>
  <c r="AV92" i="22"/>
  <c r="AW92" i="22"/>
  <c r="AX92" i="22"/>
  <c r="AY92" i="22"/>
  <c r="AZ92" i="22"/>
  <c r="BA92" i="22"/>
  <c r="BB92" i="22"/>
  <c r="BC92" i="22"/>
  <c r="BD92" i="22"/>
  <c r="BE92" i="22"/>
  <c r="BF92" i="22"/>
  <c r="BG92" i="22"/>
  <c r="BH92" i="22"/>
  <c r="BI92" i="22"/>
  <c r="BJ92" i="22"/>
  <c r="BK92" i="22"/>
  <c r="BL92" i="22"/>
  <c r="BM24" i="22" l="1"/>
  <c r="BR24" i="22" s="1"/>
  <c r="BY24" i="22" s="1"/>
  <c r="D35" i="22"/>
  <c r="E35" i="22"/>
  <c r="F35" i="22"/>
  <c r="G35" i="22"/>
  <c r="H35" i="22"/>
  <c r="I35" i="22"/>
  <c r="J35" i="22"/>
  <c r="K35" i="22"/>
  <c r="L35" i="22"/>
  <c r="M35" i="22"/>
  <c r="N35" i="22"/>
  <c r="O35" i="22"/>
  <c r="P35" i="22"/>
  <c r="Q35" i="22"/>
  <c r="R35" i="22"/>
  <c r="S35" i="22"/>
  <c r="T35" i="22"/>
  <c r="U35" i="22"/>
  <c r="V35" i="22"/>
  <c r="W35" i="22"/>
  <c r="X35" i="22"/>
  <c r="Y35" i="22"/>
  <c r="Z35" i="22"/>
  <c r="AA35" i="22"/>
  <c r="AB35" i="22"/>
  <c r="AC35" i="22"/>
  <c r="AD35" i="22"/>
  <c r="AE35" i="22"/>
  <c r="AF35" i="22"/>
  <c r="AG35" i="22"/>
  <c r="AH35" i="22"/>
  <c r="AI35" i="22"/>
  <c r="AJ35" i="22"/>
  <c r="AK35" i="22"/>
  <c r="AL35" i="22"/>
  <c r="AM35" i="22"/>
  <c r="AN35" i="22"/>
  <c r="AO35" i="22"/>
  <c r="AP35" i="22"/>
  <c r="AQ35" i="22"/>
  <c r="AR35" i="22"/>
  <c r="AS35" i="22"/>
  <c r="AT35" i="22"/>
  <c r="AU35" i="22"/>
  <c r="AV35" i="22"/>
  <c r="AW35" i="22"/>
  <c r="AX35" i="22"/>
  <c r="AY35" i="22"/>
  <c r="AZ35" i="22"/>
  <c r="BA35" i="22"/>
  <c r="BB35" i="22"/>
  <c r="BC35" i="22"/>
  <c r="BD35" i="22"/>
  <c r="BE35" i="22"/>
  <c r="BF35" i="22"/>
  <c r="BG35" i="22"/>
  <c r="BH35" i="22"/>
  <c r="BI35" i="22"/>
  <c r="BJ35" i="22"/>
  <c r="BK35" i="22"/>
  <c r="BL35" i="22"/>
  <c r="BH20" i="22"/>
  <c r="BI20" i="22"/>
  <c r="BJ20" i="22"/>
  <c r="BK20" i="22"/>
  <c r="BL20" i="22"/>
  <c r="BH10" i="22"/>
  <c r="BI10" i="22"/>
  <c r="BJ10" i="22"/>
  <c r="BK10" i="22"/>
  <c r="BL10" i="22"/>
  <c r="BL78" i="22"/>
  <c r="BL68" i="22"/>
  <c r="BL55" i="22"/>
  <c r="BL45" i="22"/>
  <c r="C55" i="22"/>
  <c r="C45" i="22"/>
  <c r="C35" i="22"/>
  <c r="BM88" i="22"/>
  <c r="BM93" i="22"/>
  <c r="BM92" i="22" s="1"/>
  <c r="BM84" i="22"/>
  <c r="BM85" i="22"/>
  <c r="BM86" i="22"/>
  <c r="BM87" i="22"/>
  <c r="BM89" i="22"/>
  <c r="BM90" i="22"/>
  <c r="BM91" i="22"/>
  <c r="BM83" i="22"/>
  <c r="BM80" i="22"/>
  <c r="BM81" i="22"/>
  <c r="BM79" i="22"/>
  <c r="BM70" i="22"/>
  <c r="BM71" i="22"/>
  <c r="BM72" i="22"/>
  <c r="BM73" i="22"/>
  <c r="BM74" i="22"/>
  <c r="BM75" i="22"/>
  <c r="BM76" i="22"/>
  <c r="BM77" i="22"/>
  <c r="BM69" i="22"/>
  <c r="BM67" i="22"/>
  <c r="BM66" i="22"/>
  <c r="BM57" i="22"/>
  <c r="BM58" i="22"/>
  <c r="BM59" i="22"/>
  <c r="BM60" i="22"/>
  <c r="BM61" i="22"/>
  <c r="BM62" i="22"/>
  <c r="BM63" i="22"/>
  <c r="BM64" i="22"/>
  <c r="BM56" i="22"/>
  <c r="BM47" i="22"/>
  <c r="BM48" i="22"/>
  <c r="BM49" i="22"/>
  <c r="BM50" i="22"/>
  <c r="BM51" i="22"/>
  <c r="BM52" i="22"/>
  <c r="BM53" i="22"/>
  <c r="BM54" i="22"/>
  <c r="BM37" i="22"/>
  <c r="BM38" i="22"/>
  <c r="BM39" i="22"/>
  <c r="BM40" i="22"/>
  <c r="BM41" i="22"/>
  <c r="BM42" i="22"/>
  <c r="BM43" i="22"/>
  <c r="BM44" i="22"/>
  <c r="BM36" i="22"/>
  <c r="BM29" i="22"/>
  <c r="BM30" i="22"/>
  <c r="BM31" i="22"/>
  <c r="BM32" i="22"/>
  <c r="BM33" i="22"/>
  <c r="BM34" i="22"/>
  <c r="BM28" i="22"/>
  <c r="BM26" i="22"/>
  <c r="BR26" i="22" s="1"/>
  <c r="BY26" i="22" s="1"/>
  <c r="BM25" i="22"/>
  <c r="BR25" i="22" s="1"/>
  <c r="BY25" i="22" s="1"/>
  <c r="BM22" i="22"/>
  <c r="BR22" i="22" s="1"/>
  <c r="BY22" i="22" s="1"/>
  <c r="BM23" i="22"/>
  <c r="BR23" i="22" s="1"/>
  <c r="BY23" i="22" s="1"/>
  <c r="BM21" i="22"/>
  <c r="BR21" i="22" s="1"/>
  <c r="BY21" i="22" s="1"/>
  <c r="BM19" i="22"/>
  <c r="BR19" i="22" s="1"/>
  <c r="BY19" i="22" s="1"/>
  <c r="BM18" i="22"/>
  <c r="BR18" i="22" s="1"/>
  <c r="BY18" i="22" s="1"/>
  <c r="C92" i="22"/>
  <c r="C10" i="22"/>
  <c r="D10" i="22"/>
  <c r="E10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R10" i="22"/>
  <c r="S10" i="22"/>
  <c r="T10" i="22"/>
  <c r="U10" i="22"/>
  <c r="V10" i="22"/>
  <c r="W10" i="22"/>
  <c r="X10" i="22"/>
  <c r="Y10" i="22"/>
  <c r="Z10" i="22"/>
  <c r="AA10" i="22"/>
  <c r="AB10" i="22"/>
  <c r="AC10" i="22"/>
  <c r="AD10" i="22"/>
  <c r="AE10" i="22"/>
  <c r="AF10" i="22"/>
  <c r="AG10" i="22"/>
  <c r="AH10" i="22"/>
  <c r="AI10" i="22"/>
  <c r="AJ10" i="22"/>
  <c r="AK10" i="22"/>
  <c r="AL10" i="22"/>
  <c r="AM10" i="22"/>
  <c r="AN10" i="22"/>
  <c r="AO10" i="22"/>
  <c r="AP10" i="22"/>
  <c r="AQ10" i="22"/>
  <c r="AR10" i="22"/>
  <c r="AS10" i="22"/>
  <c r="AT10" i="22"/>
  <c r="AU10" i="22"/>
  <c r="AV10" i="22"/>
  <c r="AW10" i="22"/>
  <c r="AX10" i="22"/>
  <c r="AY10" i="22"/>
  <c r="AZ10" i="22"/>
  <c r="BA10" i="22"/>
  <c r="BB10" i="22"/>
  <c r="BC10" i="22"/>
  <c r="BD10" i="22"/>
  <c r="BE10" i="22"/>
  <c r="BF10" i="22"/>
  <c r="BG10" i="22"/>
  <c r="BM27" i="22" l="1"/>
  <c r="BM35" i="22"/>
  <c r="BM82" i="22"/>
  <c r="BK9" i="22"/>
  <c r="BL9" i="22"/>
  <c r="BL103" i="22" s="1"/>
  <c r="BJ9" i="22"/>
  <c r="BJ103" i="22" s="1"/>
  <c r="BY20" i="22"/>
  <c r="BM20" i="22"/>
  <c r="BI9" i="22"/>
  <c r="BJ104" i="23" l="1"/>
  <c r="BJ106" i="23" s="1"/>
  <c r="BJ113" i="23" s="1"/>
  <c r="BL104" i="23"/>
  <c r="BM107" i="23"/>
  <c r="BR94" i="23" l="1"/>
  <c r="BR95" i="23"/>
  <c r="BR96" i="23"/>
  <c r="BR97" i="23"/>
  <c r="BR98" i="23"/>
  <c r="BR99" i="23"/>
  <c r="BR100" i="23"/>
  <c r="BR93" i="23"/>
  <c r="BR84" i="23"/>
  <c r="BR85" i="23"/>
  <c r="BR86" i="23"/>
  <c r="BR87" i="23"/>
  <c r="BR88" i="23"/>
  <c r="BR89" i="23"/>
  <c r="BR90" i="23"/>
  <c r="BR91" i="23"/>
  <c r="BR83" i="23"/>
  <c r="BR80" i="23"/>
  <c r="BR81" i="23"/>
  <c r="BR79" i="23"/>
  <c r="BR70" i="23"/>
  <c r="BR71" i="23"/>
  <c r="BR72" i="23"/>
  <c r="BR73" i="23"/>
  <c r="BR74" i="23"/>
  <c r="BR75" i="23"/>
  <c r="BR76" i="23"/>
  <c r="BR77" i="23"/>
  <c r="BR69" i="23"/>
  <c r="BR67" i="23"/>
  <c r="BR66" i="23"/>
  <c r="BR57" i="23"/>
  <c r="BR58" i="23"/>
  <c r="BR59" i="23"/>
  <c r="BR60" i="23"/>
  <c r="BR61" i="23"/>
  <c r="BR62" i="23"/>
  <c r="BR63" i="23"/>
  <c r="BR64" i="23"/>
  <c r="BR56" i="23"/>
  <c r="BR47" i="23"/>
  <c r="BR48" i="23"/>
  <c r="BR49" i="23"/>
  <c r="BR50" i="23"/>
  <c r="BR51" i="23"/>
  <c r="BR52" i="23"/>
  <c r="BR53" i="23"/>
  <c r="BR54" i="23"/>
  <c r="BR46" i="23"/>
  <c r="BR37" i="23"/>
  <c r="BR38" i="23"/>
  <c r="BR39" i="23"/>
  <c r="BR40" i="23"/>
  <c r="BR41" i="23"/>
  <c r="BR42" i="23"/>
  <c r="BR43" i="23"/>
  <c r="BR44" i="23"/>
  <c r="BR36" i="23"/>
  <c r="BR29" i="23"/>
  <c r="BR30" i="23"/>
  <c r="BR31" i="23"/>
  <c r="BR32" i="23"/>
  <c r="BR33" i="23"/>
  <c r="BR34" i="23"/>
  <c r="BR28" i="23"/>
  <c r="BR26" i="23"/>
  <c r="BR25" i="23"/>
  <c r="BR22" i="23"/>
  <c r="BR23" i="23"/>
  <c r="BR24" i="23"/>
  <c r="BR21" i="23"/>
  <c r="BR12" i="23"/>
  <c r="BR13" i="23"/>
  <c r="BR14" i="23"/>
  <c r="BR15" i="23"/>
  <c r="BR16" i="23"/>
  <c r="BR17" i="23"/>
  <c r="BR18" i="23"/>
  <c r="BR19" i="23"/>
  <c r="BX98" i="22"/>
  <c r="BX99" i="22"/>
  <c r="BX100" i="22"/>
  <c r="BR92" i="23" l="1"/>
  <c r="BR27" i="23"/>
  <c r="BW10" i="23"/>
  <c r="BU10" i="23"/>
  <c r="BP65" i="23" l="1"/>
  <c r="BP68" i="23"/>
  <c r="BP78" i="23"/>
  <c r="BP82" i="23"/>
  <c r="BM110" i="23" l="1"/>
  <c r="BM111" i="23"/>
  <c r="AQ82" i="23" l="1"/>
  <c r="AR78" i="23"/>
  <c r="AQ78" i="23"/>
  <c r="AR68" i="23"/>
  <c r="AQ68" i="23"/>
  <c r="AR65" i="23"/>
  <c r="AQ65" i="23"/>
  <c r="AR55" i="23"/>
  <c r="AQ55" i="23"/>
  <c r="AR45" i="23"/>
  <c r="AQ45" i="23"/>
  <c r="AR20" i="23"/>
  <c r="AQ20" i="23"/>
  <c r="AR10" i="23"/>
  <c r="AQ10" i="23"/>
  <c r="AQ20" i="22"/>
  <c r="AQ9" i="22" s="1"/>
  <c r="AR20" i="22"/>
  <c r="AR9" i="22" s="1"/>
  <c r="AQ45" i="22"/>
  <c r="AR45" i="22"/>
  <c r="AQ55" i="22"/>
  <c r="AR55" i="22"/>
  <c r="AQ65" i="22"/>
  <c r="AR65" i="22"/>
  <c r="AQ68" i="22"/>
  <c r="AR68" i="22"/>
  <c r="AQ78" i="22"/>
  <c r="AR78" i="22"/>
  <c r="AQ82" i="22"/>
  <c r="AR82" i="22"/>
  <c r="AR103" i="22" l="1"/>
  <c r="AQ103" i="22"/>
  <c r="AQ104" i="23" s="1"/>
  <c r="AR104" i="23"/>
  <c r="AR9" i="23"/>
  <c r="AR103" i="23" s="1"/>
  <c r="AR82" i="23"/>
  <c r="AQ9" i="23"/>
  <c r="AQ103" i="23" s="1"/>
  <c r="AQ105" i="23" l="1"/>
  <c r="AR105" i="23"/>
  <c r="AQ106" i="23"/>
  <c r="AQ113" i="23" s="1"/>
  <c r="AE10" i="23"/>
  <c r="AE82" i="23"/>
  <c r="AE78" i="23"/>
  <c r="AE68" i="23"/>
  <c r="AE65" i="23"/>
  <c r="AE55" i="23"/>
  <c r="AE45" i="23"/>
  <c r="AE20" i="23"/>
  <c r="AR106" i="23" l="1"/>
  <c r="AE9" i="23"/>
  <c r="AE103" i="23" s="1"/>
  <c r="AE105" i="23" l="1"/>
  <c r="AR113" i="23"/>
  <c r="BW92" i="22"/>
  <c r="D82" i="22"/>
  <c r="E82" i="22"/>
  <c r="F82" i="22"/>
  <c r="H82" i="22"/>
  <c r="I82" i="22"/>
  <c r="P82" i="22"/>
  <c r="Q82" i="22"/>
  <c r="R82" i="22"/>
  <c r="S82" i="22"/>
  <c r="U82" i="22"/>
  <c r="W82" i="22"/>
  <c r="X82" i="22"/>
  <c r="Y82" i="22"/>
  <c r="AA82" i="22"/>
  <c r="AC82" i="22"/>
  <c r="AD82" i="22"/>
  <c r="AE82" i="22"/>
  <c r="AI82" i="22"/>
  <c r="AJ82" i="22"/>
  <c r="AK82" i="22"/>
  <c r="AL82" i="22"/>
  <c r="AM82" i="22"/>
  <c r="AN82" i="22"/>
  <c r="AO82" i="22"/>
  <c r="AP82" i="22"/>
  <c r="AS82" i="22"/>
  <c r="AT82" i="22"/>
  <c r="AU82" i="22"/>
  <c r="AX82" i="22"/>
  <c r="AY82" i="22"/>
  <c r="BA82" i="22"/>
  <c r="BE82" i="22"/>
  <c r="BF82" i="22"/>
  <c r="BG82" i="22"/>
  <c r="BH82" i="22"/>
  <c r="BI82" i="22"/>
  <c r="D78" i="22"/>
  <c r="E78" i="22"/>
  <c r="F78" i="22"/>
  <c r="J78" i="22"/>
  <c r="P78" i="22"/>
  <c r="R78" i="22"/>
  <c r="T78" i="22"/>
  <c r="W78" i="22"/>
  <c r="X78" i="22"/>
  <c r="Y78" i="22"/>
  <c r="Z78" i="22"/>
  <c r="AC78" i="22"/>
  <c r="AD78" i="22"/>
  <c r="AE78" i="22"/>
  <c r="AF78" i="22"/>
  <c r="AG78" i="22"/>
  <c r="AH78" i="22"/>
  <c r="AJ78" i="22"/>
  <c r="AK78" i="22"/>
  <c r="AL78" i="22"/>
  <c r="AM78" i="22"/>
  <c r="AN78" i="22"/>
  <c r="AO78" i="22"/>
  <c r="AP78" i="22"/>
  <c r="AS78" i="22"/>
  <c r="AT78" i="22"/>
  <c r="AU78" i="22"/>
  <c r="AV78" i="22"/>
  <c r="AW78" i="22"/>
  <c r="AX78" i="22"/>
  <c r="AY78" i="22"/>
  <c r="AZ78" i="22"/>
  <c r="BA78" i="22"/>
  <c r="BB78" i="22"/>
  <c r="BC78" i="22"/>
  <c r="BD78" i="22"/>
  <c r="BE78" i="22"/>
  <c r="BF78" i="22"/>
  <c r="BG78" i="22"/>
  <c r="BH78" i="22"/>
  <c r="D68" i="22"/>
  <c r="E68" i="22"/>
  <c r="F68" i="22"/>
  <c r="H68" i="22"/>
  <c r="I68" i="22"/>
  <c r="K68" i="22"/>
  <c r="L68" i="22"/>
  <c r="M68" i="22"/>
  <c r="N68" i="22"/>
  <c r="P68" i="22"/>
  <c r="Q68" i="22"/>
  <c r="R68" i="22"/>
  <c r="S68" i="22"/>
  <c r="T68" i="22"/>
  <c r="U68" i="22"/>
  <c r="V68" i="22"/>
  <c r="W68" i="22"/>
  <c r="X68" i="22"/>
  <c r="Y68" i="22"/>
  <c r="Z68" i="22"/>
  <c r="AA68" i="22"/>
  <c r="AB68" i="22"/>
  <c r="AC68" i="22"/>
  <c r="AD68" i="22"/>
  <c r="AE68" i="22"/>
  <c r="AF68" i="22"/>
  <c r="AG68" i="22"/>
  <c r="AH68" i="22"/>
  <c r="AL68" i="22"/>
  <c r="AM68" i="22"/>
  <c r="AN68" i="22"/>
  <c r="AO68" i="22"/>
  <c r="AP68" i="22"/>
  <c r="AS68" i="22"/>
  <c r="AT68" i="22"/>
  <c r="AU68" i="22"/>
  <c r="AV68" i="22"/>
  <c r="AW68" i="22"/>
  <c r="AX68" i="22"/>
  <c r="AY68" i="22"/>
  <c r="AZ68" i="22"/>
  <c r="BA68" i="22"/>
  <c r="BB68" i="22"/>
  <c r="BC68" i="22"/>
  <c r="BD68" i="22"/>
  <c r="BE68" i="22"/>
  <c r="BF68" i="22"/>
  <c r="BG68" i="22"/>
  <c r="BI68" i="22"/>
  <c r="BK68" i="22"/>
  <c r="D65" i="22"/>
  <c r="E65" i="22"/>
  <c r="F65" i="22"/>
  <c r="G65" i="22"/>
  <c r="H65" i="22"/>
  <c r="I65" i="22"/>
  <c r="J65" i="22"/>
  <c r="K65" i="22"/>
  <c r="L65" i="22"/>
  <c r="M65" i="22"/>
  <c r="N65" i="22"/>
  <c r="O65" i="22"/>
  <c r="P65" i="22"/>
  <c r="Q65" i="22"/>
  <c r="R65" i="22"/>
  <c r="S65" i="22"/>
  <c r="T65" i="22"/>
  <c r="U65" i="22"/>
  <c r="V65" i="22"/>
  <c r="W65" i="22"/>
  <c r="X65" i="22"/>
  <c r="Y65" i="22"/>
  <c r="Z65" i="22"/>
  <c r="AA65" i="22"/>
  <c r="AB65" i="22"/>
  <c r="AC65" i="22"/>
  <c r="AD65" i="22"/>
  <c r="AF65" i="22"/>
  <c r="AG65" i="22"/>
  <c r="AH65" i="22"/>
  <c r="AI65" i="22"/>
  <c r="AJ65" i="22"/>
  <c r="AK65" i="22"/>
  <c r="AL65" i="22"/>
  <c r="AM65" i="22"/>
  <c r="AN65" i="22"/>
  <c r="AO65" i="22"/>
  <c r="AP65" i="22"/>
  <c r="AS65" i="22"/>
  <c r="AT65" i="22"/>
  <c r="AU65" i="22"/>
  <c r="AV65" i="22"/>
  <c r="AW65" i="22"/>
  <c r="AX65" i="22"/>
  <c r="AY65" i="22"/>
  <c r="AZ65" i="22"/>
  <c r="BA65" i="22"/>
  <c r="BB65" i="22"/>
  <c r="BC65" i="22"/>
  <c r="BD65" i="22"/>
  <c r="BE65" i="22"/>
  <c r="BF65" i="22"/>
  <c r="BG65" i="22"/>
  <c r="BH65" i="22"/>
  <c r="BI65" i="22"/>
  <c r="BK65" i="22"/>
  <c r="D55" i="22"/>
  <c r="E55" i="22"/>
  <c r="F55" i="22"/>
  <c r="G55" i="22"/>
  <c r="H55" i="22"/>
  <c r="I55" i="22"/>
  <c r="J55" i="22"/>
  <c r="K55" i="22"/>
  <c r="L55" i="22"/>
  <c r="M55" i="22"/>
  <c r="N55" i="22"/>
  <c r="O55" i="22"/>
  <c r="P55" i="22"/>
  <c r="Q55" i="22"/>
  <c r="R55" i="22"/>
  <c r="S55" i="22"/>
  <c r="T55" i="22"/>
  <c r="AB55" i="22"/>
  <c r="AC55" i="22"/>
  <c r="AD55" i="22"/>
  <c r="AE55" i="22"/>
  <c r="AF55" i="22"/>
  <c r="AG55" i="22"/>
  <c r="AH55" i="22"/>
  <c r="AI55" i="22"/>
  <c r="AJ55" i="22"/>
  <c r="AK55" i="22"/>
  <c r="AL55" i="22"/>
  <c r="AM55" i="22"/>
  <c r="AN55" i="22"/>
  <c r="AO55" i="22"/>
  <c r="AP55" i="22"/>
  <c r="AS55" i="22"/>
  <c r="AT55" i="22"/>
  <c r="AU55" i="22"/>
  <c r="AV55" i="22"/>
  <c r="AW55" i="22"/>
  <c r="AX55" i="22"/>
  <c r="AY55" i="22"/>
  <c r="AZ55" i="22"/>
  <c r="BA55" i="22"/>
  <c r="BB55" i="22"/>
  <c r="BC55" i="22"/>
  <c r="BD55" i="22"/>
  <c r="BE55" i="22"/>
  <c r="BF55" i="22"/>
  <c r="BG55" i="22"/>
  <c r="BH55" i="22"/>
  <c r="BI55" i="22"/>
  <c r="BK55" i="22"/>
  <c r="BP45" i="22"/>
  <c r="BO45" i="22"/>
  <c r="D45" i="22"/>
  <c r="E45" i="22"/>
  <c r="F45" i="22"/>
  <c r="I45" i="22"/>
  <c r="J45" i="22"/>
  <c r="K45" i="22"/>
  <c r="L45" i="22"/>
  <c r="P45" i="22"/>
  <c r="Q45" i="22"/>
  <c r="U45" i="22"/>
  <c r="V45" i="22"/>
  <c r="W45" i="22"/>
  <c r="X45" i="22"/>
  <c r="Y45" i="22"/>
  <c r="Z45" i="22"/>
  <c r="AC45" i="22"/>
  <c r="AD45" i="22"/>
  <c r="AE45" i="22"/>
  <c r="AF45" i="22"/>
  <c r="AG45" i="22"/>
  <c r="AH45" i="22"/>
  <c r="AI45" i="22"/>
  <c r="AJ45" i="22"/>
  <c r="AK45" i="22"/>
  <c r="AL45" i="22"/>
  <c r="AM45" i="22"/>
  <c r="AN45" i="22"/>
  <c r="AO45" i="22"/>
  <c r="AP45" i="22"/>
  <c r="AS45" i="22"/>
  <c r="AT45" i="22"/>
  <c r="AU45" i="22"/>
  <c r="AV45" i="22"/>
  <c r="AW45" i="22"/>
  <c r="AX45" i="22"/>
  <c r="AY45" i="22"/>
  <c r="AZ45" i="22"/>
  <c r="BA45" i="22"/>
  <c r="BB45" i="22"/>
  <c r="BC45" i="22"/>
  <c r="BD45" i="22"/>
  <c r="BE45" i="22"/>
  <c r="BF45" i="22"/>
  <c r="BG45" i="22"/>
  <c r="BH45" i="22"/>
  <c r="BI45" i="22"/>
  <c r="BK45" i="22"/>
  <c r="D20" i="22"/>
  <c r="D9" i="22" s="1"/>
  <c r="E20" i="22"/>
  <c r="E9" i="22" s="1"/>
  <c r="F20" i="22"/>
  <c r="F9" i="22" s="1"/>
  <c r="G20" i="22"/>
  <c r="G9" i="22" s="1"/>
  <c r="H20" i="22"/>
  <c r="H9" i="22" s="1"/>
  <c r="I20" i="22"/>
  <c r="I9" i="22" s="1"/>
  <c r="J20" i="22"/>
  <c r="J9" i="22" s="1"/>
  <c r="K20" i="22"/>
  <c r="K9" i="22" s="1"/>
  <c r="L20" i="22"/>
  <c r="L9" i="22" s="1"/>
  <c r="M20" i="22"/>
  <c r="M9" i="22" s="1"/>
  <c r="N20" i="22"/>
  <c r="N9" i="22" s="1"/>
  <c r="O20" i="22"/>
  <c r="O9" i="22" s="1"/>
  <c r="P20" i="22"/>
  <c r="P9" i="22" s="1"/>
  <c r="Q20" i="22"/>
  <c r="Q9" i="22" s="1"/>
  <c r="R20" i="22"/>
  <c r="R9" i="22" s="1"/>
  <c r="S20" i="22"/>
  <c r="S9" i="22" s="1"/>
  <c r="T20" i="22"/>
  <c r="T9" i="22" s="1"/>
  <c r="U20" i="22"/>
  <c r="U9" i="22" s="1"/>
  <c r="V20" i="22"/>
  <c r="V9" i="22" s="1"/>
  <c r="W20" i="22"/>
  <c r="W9" i="22" s="1"/>
  <c r="X20" i="22"/>
  <c r="X9" i="22" s="1"/>
  <c r="Y20" i="22"/>
  <c r="Y9" i="22" s="1"/>
  <c r="Z20" i="22"/>
  <c r="Z9" i="22" s="1"/>
  <c r="AA20" i="22"/>
  <c r="AA9" i="22" s="1"/>
  <c r="AB20" i="22"/>
  <c r="AB9" i="22" s="1"/>
  <c r="AC20" i="22"/>
  <c r="AC9" i="22" s="1"/>
  <c r="AD20" i="22"/>
  <c r="AD9" i="22" s="1"/>
  <c r="AD103" i="22" s="1"/>
  <c r="AE20" i="22"/>
  <c r="AE9" i="22" s="1"/>
  <c r="AF20" i="22"/>
  <c r="AF9" i="22" s="1"/>
  <c r="AG20" i="22"/>
  <c r="AG9" i="22" s="1"/>
  <c r="AH20" i="22"/>
  <c r="AH9" i="22" s="1"/>
  <c r="AI20" i="22"/>
  <c r="AI9" i="22" s="1"/>
  <c r="AJ20" i="22"/>
  <c r="AJ9" i="22" s="1"/>
  <c r="AK20" i="22"/>
  <c r="AK9" i="22" s="1"/>
  <c r="AL20" i="22"/>
  <c r="AL9" i="22" s="1"/>
  <c r="AM20" i="22"/>
  <c r="AM9" i="22" s="1"/>
  <c r="AM103" i="22" s="1"/>
  <c r="AN20" i="22"/>
  <c r="AN9" i="22" s="1"/>
  <c r="AO20" i="22"/>
  <c r="AO9" i="22" s="1"/>
  <c r="AP20" i="22"/>
  <c r="AP9" i="22" s="1"/>
  <c r="AS20" i="22"/>
  <c r="AS9" i="22" s="1"/>
  <c r="AT20" i="22"/>
  <c r="AT9" i="22" s="1"/>
  <c r="AU20" i="22"/>
  <c r="AU9" i="22" s="1"/>
  <c r="AV20" i="22"/>
  <c r="AV9" i="22" s="1"/>
  <c r="AW20" i="22"/>
  <c r="AW9" i="22" s="1"/>
  <c r="AX20" i="22"/>
  <c r="AX9" i="22" s="1"/>
  <c r="AY20" i="22"/>
  <c r="AY9" i="22" s="1"/>
  <c r="AZ20" i="22"/>
  <c r="AZ9" i="22" s="1"/>
  <c r="BA20" i="22"/>
  <c r="BA9" i="22" s="1"/>
  <c r="BB20" i="22"/>
  <c r="BB9" i="22" s="1"/>
  <c r="BC20" i="22"/>
  <c r="BC9" i="22" s="1"/>
  <c r="BD20" i="22"/>
  <c r="BD9" i="22" s="1"/>
  <c r="BE20" i="22"/>
  <c r="BE9" i="22" s="1"/>
  <c r="BE103" i="22" s="1"/>
  <c r="BF20" i="22"/>
  <c r="BF9" i="22" s="1"/>
  <c r="BG20" i="22"/>
  <c r="BG9" i="22" s="1"/>
  <c r="BH9" i="22"/>
  <c r="AA78" i="22"/>
  <c r="Z82" i="22"/>
  <c r="X55" i="22"/>
  <c r="W55" i="22"/>
  <c r="V82" i="22"/>
  <c r="T82" i="22"/>
  <c r="R45" i="22"/>
  <c r="K82" i="22"/>
  <c r="L82" i="22"/>
  <c r="J68" i="22"/>
  <c r="BG103" i="22" l="1"/>
  <c r="AY103" i="22"/>
  <c r="AO103" i="22"/>
  <c r="AL103" i="22"/>
  <c r="W103" i="22"/>
  <c r="W104" i="23" s="1"/>
  <c r="E103" i="22"/>
  <c r="D103" i="22"/>
  <c r="F103" i="22"/>
  <c r="AU103" i="22"/>
  <c r="AC103" i="22"/>
  <c r="AC104" i="23" s="1"/>
  <c r="AT103" i="22"/>
  <c r="BA103" i="22"/>
  <c r="AS103" i="22"/>
  <c r="AP103" i="22"/>
  <c r="R103" i="22"/>
  <c r="BF103" i="22"/>
  <c r="BF104" i="23" s="1"/>
  <c r="AX103" i="22"/>
  <c r="AN103" i="22"/>
  <c r="X103" i="22"/>
  <c r="P103" i="22"/>
  <c r="AL104" i="23"/>
  <c r="AD104" i="23"/>
  <c r="BE104" i="23"/>
  <c r="AU104" i="23"/>
  <c r="BG104" i="23"/>
  <c r="AY104" i="23"/>
  <c r="AO104" i="23"/>
  <c r="AM104" i="23"/>
  <c r="BQ51" i="22"/>
  <c r="BQ52" i="22"/>
  <c r="BQ50" i="22"/>
  <c r="BQ48" i="22"/>
  <c r="BQ53" i="22"/>
  <c r="BO20" i="22"/>
  <c r="BP20" i="22"/>
  <c r="BN20" i="22"/>
  <c r="BN9" i="22" s="1"/>
  <c r="BO10" i="22"/>
  <c r="BP10" i="22"/>
  <c r="BM12" i="22"/>
  <c r="BR12" i="22" s="1"/>
  <c r="BY12" i="22" s="1"/>
  <c r="BM13" i="22"/>
  <c r="BR13" i="22" s="1"/>
  <c r="BY13" i="22" s="1"/>
  <c r="BM14" i="22"/>
  <c r="BR14" i="22" s="1"/>
  <c r="BY14" i="22" s="1"/>
  <c r="BM15" i="22"/>
  <c r="BR15" i="22" s="1"/>
  <c r="BY15" i="22" s="1"/>
  <c r="BM16" i="22"/>
  <c r="BR16" i="22" s="1"/>
  <c r="BY16" i="22" s="1"/>
  <c r="BM17" i="22"/>
  <c r="BR17" i="22" s="1"/>
  <c r="BY17" i="22" s="1"/>
  <c r="BQ29" i="22"/>
  <c r="BQ30" i="22"/>
  <c r="BQ32" i="22"/>
  <c r="BQ33" i="22"/>
  <c r="BQ34" i="22"/>
  <c r="BO27" i="22"/>
  <c r="BP27" i="22"/>
  <c r="AZ82" i="22"/>
  <c r="AZ103" i="22" s="1"/>
  <c r="E104" i="23" l="1"/>
  <c r="AT104" i="23"/>
  <c r="F104" i="23"/>
  <c r="X104" i="23"/>
  <c r="AX104" i="23"/>
  <c r="P104" i="23"/>
  <c r="AN104" i="23"/>
  <c r="D104" i="23"/>
  <c r="AS104" i="23"/>
  <c r="BA104" i="23"/>
  <c r="R104" i="23"/>
  <c r="AP104" i="23"/>
  <c r="AZ104" i="23"/>
  <c r="BO9" i="22"/>
  <c r="BP9" i="22"/>
  <c r="BQ10" i="22"/>
  <c r="AK68" i="22"/>
  <c r="AK103" i="22" s="1"/>
  <c r="N45" i="22"/>
  <c r="BQ43" i="22"/>
  <c r="BQ41" i="22"/>
  <c r="BQ36" i="22"/>
  <c r="BQ62" i="22"/>
  <c r="BQ49" i="22"/>
  <c r="BQ56" i="22"/>
  <c r="BQ61" i="22"/>
  <c r="BQ57" i="22"/>
  <c r="BQ58" i="22"/>
  <c r="BQ59" i="22"/>
  <c r="BQ60" i="22"/>
  <c r="BQ63" i="22"/>
  <c r="BQ64" i="22"/>
  <c r="BP68" i="22"/>
  <c r="BN68" i="22"/>
  <c r="BO68" i="22"/>
  <c r="BQ38" i="22"/>
  <c r="AE65" i="22"/>
  <c r="AE103" i="22" s="1"/>
  <c r="BO35" i="22"/>
  <c r="BP35" i="22"/>
  <c r="BQ37" i="22"/>
  <c r="BQ39" i="22"/>
  <c r="BQ40" i="22"/>
  <c r="BI78" i="22"/>
  <c r="BI103" i="22" s="1"/>
  <c r="AK104" i="23" l="1"/>
  <c r="BP103" i="22"/>
  <c r="BI104" i="23"/>
  <c r="BO103" i="22"/>
  <c r="AE104" i="23"/>
  <c r="AE106" i="23" s="1"/>
  <c r="BQ68" i="22"/>
  <c r="BQ47" i="22"/>
  <c r="BQ42" i="22"/>
  <c r="BQ55" i="22"/>
  <c r="O45" i="22"/>
  <c r="BN20" i="23"/>
  <c r="AJ68" i="22"/>
  <c r="AJ103" i="22" s="1"/>
  <c r="BH68" i="22"/>
  <c r="BH103" i="22" s="1"/>
  <c r="BH10" i="23"/>
  <c r="AJ104" i="23" l="1"/>
  <c r="BH104" i="23"/>
  <c r="AE113" i="23"/>
  <c r="BK78" i="22"/>
  <c r="AV82" i="22"/>
  <c r="AV103" i="22" s="1"/>
  <c r="AW82" i="22"/>
  <c r="AW103" i="22" s="1"/>
  <c r="BX67" i="22"/>
  <c r="BX66" i="22"/>
  <c r="BW68" i="22"/>
  <c r="BX47" i="22"/>
  <c r="BX48" i="22"/>
  <c r="BX49" i="22"/>
  <c r="BX50" i="22"/>
  <c r="BX51" i="22"/>
  <c r="BX52" i="22"/>
  <c r="BX53" i="22"/>
  <c r="BX54" i="22"/>
  <c r="AV104" i="23" l="1"/>
  <c r="AW104" i="23"/>
  <c r="BV92" i="22"/>
  <c r="BQ31" i="22"/>
  <c r="BX80" i="22"/>
  <c r="BX81" i="22"/>
  <c r="BX79" i="22"/>
  <c r="BW35" i="22"/>
  <c r="BQ28" i="22" l="1"/>
  <c r="BQ27" i="22" s="1"/>
  <c r="BQ44" i="22"/>
  <c r="BN35" i="22"/>
  <c r="BV35" i="22"/>
  <c r="BQ35" i="22" l="1"/>
  <c r="BN103" i="22"/>
  <c r="BX29" i="22"/>
  <c r="BX30" i="22"/>
  <c r="BX31" i="22"/>
  <c r="BX32" i="22"/>
  <c r="BX33" i="22"/>
  <c r="BX34" i="22"/>
  <c r="BX28" i="22"/>
  <c r="BV55" i="22" l="1"/>
  <c r="BV45" i="22"/>
  <c r="BV68" i="22"/>
  <c r="BD82" i="22"/>
  <c r="BD103" i="22" s="1"/>
  <c r="AI78" i="22"/>
  <c r="M78" i="22"/>
  <c r="AB78" i="22"/>
  <c r="AA45" i="22"/>
  <c r="AA103" i="22" s="1"/>
  <c r="AA55" i="22"/>
  <c r="M45" i="22"/>
  <c r="Z55" i="22"/>
  <c r="Z103" i="22" s="1"/>
  <c r="Q78" i="22"/>
  <c r="Q103" i="22" s="1"/>
  <c r="O78" i="22"/>
  <c r="AA104" i="23" l="1"/>
  <c r="Q104" i="23"/>
  <c r="Z104" i="23"/>
  <c r="BD104" i="23"/>
  <c r="AB45" i="22"/>
  <c r="BX94" i="22"/>
  <c r="BX95" i="22"/>
  <c r="BX96" i="22"/>
  <c r="BX97" i="22"/>
  <c r="BX93" i="22"/>
  <c r="BT92" i="22"/>
  <c r="BX84" i="22"/>
  <c r="BX85" i="22"/>
  <c r="BX86" i="22"/>
  <c r="BX87" i="22"/>
  <c r="BX89" i="22"/>
  <c r="BX90" i="22"/>
  <c r="BX91" i="22"/>
  <c r="BX83" i="22"/>
  <c r="BT82" i="22"/>
  <c r="BW82" i="22"/>
  <c r="BS82" i="22"/>
  <c r="BS78" i="22" s="1"/>
  <c r="BT78" i="22"/>
  <c r="BT68" i="22" s="1"/>
  <c r="BV78" i="22"/>
  <c r="BW78" i="22"/>
  <c r="BX78" i="22"/>
  <c r="BX70" i="22"/>
  <c r="BX71" i="22"/>
  <c r="BX72" i="22"/>
  <c r="BX73" i="22"/>
  <c r="BX74" i="22"/>
  <c r="BX75" i="22"/>
  <c r="BX76" i="22"/>
  <c r="BX77" i="22"/>
  <c r="BX69" i="22"/>
  <c r="BT65" i="22"/>
  <c r="BV65" i="22"/>
  <c r="BW65" i="22"/>
  <c r="BX65" i="22"/>
  <c r="BW55" i="22"/>
  <c r="BX57" i="22"/>
  <c r="BX58" i="22"/>
  <c r="BX59" i="22"/>
  <c r="BX60" i="22"/>
  <c r="BX61" i="22"/>
  <c r="BX62" i="22"/>
  <c r="BX63" i="22"/>
  <c r="BX64" i="22"/>
  <c r="BX56" i="22"/>
  <c r="BX46" i="22"/>
  <c r="BW45" i="22"/>
  <c r="BT27" i="22"/>
  <c r="BV27" i="22"/>
  <c r="BW27" i="22"/>
  <c r="BX27" i="22"/>
  <c r="BX37" i="22"/>
  <c r="BX38" i="22"/>
  <c r="BX39" i="22"/>
  <c r="BX40" i="22"/>
  <c r="BX41" i="22"/>
  <c r="BX42" i="22"/>
  <c r="BX43" i="22"/>
  <c r="BX44" i="22"/>
  <c r="BX36" i="22"/>
  <c r="T45" i="22"/>
  <c r="T103" i="22" s="1"/>
  <c r="S45" i="22"/>
  <c r="H45" i="22"/>
  <c r="H78" i="22"/>
  <c r="BM45" i="22" l="1"/>
  <c r="H103" i="22"/>
  <c r="T104" i="23"/>
  <c r="BQ54" i="22"/>
  <c r="BX92" i="22"/>
  <c r="BX45" i="22"/>
  <c r="BX35" i="22"/>
  <c r="BX68" i="22"/>
  <c r="BX55" i="22"/>
  <c r="H104" i="23" l="1"/>
  <c r="BQ45" i="22"/>
  <c r="BX9" i="22"/>
  <c r="G78" i="22"/>
  <c r="AB82" i="22"/>
  <c r="AB103" i="22" s="1"/>
  <c r="U78" i="22"/>
  <c r="V78" i="22"/>
  <c r="Y55" i="22"/>
  <c r="Y103" i="22" s="1"/>
  <c r="U55" i="22"/>
  <c r="U103" i="22" s="1"/>
  <c r="S78" i="22"/>
  <c r="S103" i="22" s="1"/>
  <c r="U104" i="23" l="1"/>
  <c r="Y104" i="23"/>
  <c r="AB104" i="23"/>
  <c r="S104" i="23"/>
  <c r="V55" i="22"/>
  <c r="V103" i="22" s="1"/>
  <c r="V104" i="23" l="1"/>
  <c r="R45" i="23"/>
  <c r="O82" i="22"/>
  <c r="O68" i="22"/>
  <c r="O103" i="22" s="1"/>
  <c r="G103" i="22"/>
  <c r="N82" i="22"/>
  <c r="N78" i="22"/>
  <c r="L78" i="22"/>
  <c r="L103" i="22" s="1"/>
  <c r="K78" i="22"/>
  <c r="K103" i="22" s="1"/>
  <c r="BT55" i="22"/>
  <c r="BT45" i="22"/>
  <c r="BK82" i="22"/>
  <c r="BK103" i="22" s="1"/>
  <c r="BC82" i="22"/>
  <c r="BC103" i="22" s="1"/>
  <c r="BB82" i="22"/>
  <c r="BB103" i="22" s="1"/>
  <c r="N103" i="22" l="1"/>
  <c r="N104" i="23"/>
  <c r="G104" i="23"/>
  <c r="BK104" i="23"/>
  <c r="BK106" i="23" s="1"/>
  <c r="O104" i="23"/>
  <c r="BB104" i="23"/>
  <c r="K104" i="23"/>
  <c r="BC104" i="23"/>
  <c r="L104" i="23"/>
  <c r="M82" i="22"/>
  <c r="M103" i="22" s="1"/>
  <c r="BT35" i="22"/>
  <c r="AH82" i="22"/>
  <c r="AH103" i="22" s="1"/>
  <c r="AG82" i="22"/>
  <c r="AG103" i="22" s="1"/>
  <c r="AF82" i="22"/>
  <c r="AF103" i="22" s="1"/>
  <c r="BK113" i="23" l="1"/>
  <c r="AH104" i="23"/>
  <c r="AF104" i="23"/>
  <c r="M104" i="23"/>
  <c r="AG104" i="23"/>
  <c r="I78" i="22"/>
  <c r="I103" i="22" s="1"/>
  <c r="J82" i="22"/>
  <c r="J103" i="22" s="1"/>
  <c r="J104" i="23" l="1"/>
  <c r="I104" i="23"/>
  <c r="BQ94" i="22"/>
  <c r="BQ95" i="22"/>
  <c r="BQ96" i="22"/>
  <c r="BQ97" i="22"/>
  <c r="BQ98" i="22"/>
  <c r="BQ99" i="22"/>
  <c r="BQ100" i="22"/>
  <c r="BQ92" i="22"/>
  <c r="BQ93" i="22"/>
  <c r="BQ91" i="22"/>
  <c r="BQ90" i="22"/>
  <c r="BQ89" i="22"/>
  <c r="BQ88" i="22"/>
  <c r="BQ87" i="22"/>
  <c r="BQ86" i="22"/>
  <c r="BQ85" i="22"/>
  <c r="BQ84" i="22"/>
  <c r="BQ83" i="22"/>
  <c r="BQ46" i="22"/>
  <c r="BQ20" i="22"/>
  <c r="BQ9" i="22" l="1"/>
  <c r="BQ103" i="22" s="1"/>
  <c r="BR20" i="22"/>
  <c r="BT20" i="23"/>
  <c r="AI68" i="22" l="1"/>
  <c r="AI103" i="22" s="1"/>
  <c r="AI104" i="23" l="1"/>
  <c r="BY17" i="23"/>
  <c r="BY94" i="23" l="1"/>
  <c r="BY95" i="23"/>
  <c r="BY96" i="23"/>
  <c r="BY97" i="23"/>
  <c r="BY98" i="23"/>
  <c r="BY99" i="23"/>
  <c r="BY100" i="23"/>
  <c r="BY93" i="23"/>
  <c r="BY84" i="23"/>
  <c r="BY85" i="23"/>
  <c r="BY86" i="23"/>
  <c r="BY87" i="23"/>
  <c r="BY88" i="23"/>
  <c r="BY89" i="23"/>
  <c r="BY90" i="23"/>
  <c r="BY91" i="23"/>
  <c r="BY83" i="23"/>
  <c r="BY80" i="23"/>
  <c r="BY81" i="23"/>
  <c r="BY79" i="23"/>
  <c r="BY70" i="23"/>
  <c r="BY71" i="23"/>
  <c r="BY72" i="23"/>
  <c r="BY73" i="23"/>
  <c r="BY74" i="23"/>
  <c r="BY75" i="23"/>
  <c r="BY76" i="23"/>
  <c r="BY77" i="23"/>
  <c r="BY69" i="23"/>
  <c r="BY67" i="23"/>
  <c r="BY66" i="23"/>
  <c r="BY57" i="23"/>
  <c r="BY58" i="23"/>
  <c r="BY59" i="23"/>
  <c r="BY60" i="23"/>
  <c r="BY61" i="23"/>
  <c r="BY62" i="23"/>
  <c r="BY63" i="23"/>
  <c r="BY64" i="23"/>
  <c r="BY56" i="23"/>
  <c r="BY47" i="23"/>
  <c r="BY48" i="23"/>
  <c r="BY49" i="23"/>
  <c r="BY50" i="23"/>
  <c r="BY51" i="23"/>
  <c r="BY52" i="23"/>
  <c r="BY53" i="23"/>
  <c r="BY54" i="23"/>
  <c r="BY46" i="23"/>
  <c r="BY37" i="23"/>
  <c r="BY38" i="23"/>
  <c r="BY39" i="23"/>
  <c r="BY40" i="23"/>
  <c r="BY41" i="23"/>
  <c r="BY42" i="23"/>
  <c r="BY43" i="23"/>
  <c r="BY44" i="23"/>
  <c r="BY36" i="23"/>
  <c r="BY29" i="23"/>
  <c r="BY30" i="23"/>
  <c r="BY31" i="23"/>
  <c r="BY32" i="23"/>
  <c r="BY33" i="23"/>
  <c r="BY34" i="23"/>
  <c r="BY28" i="23"/>
  <c r="BY22" i="23"/>
  <c r="BY23" i="23"/>
  <c r="BY24" i="23"/>
  <c r="BY21" i="23"/>
  <c r="BY12" i="23"/>
  <c r="BY13" i="23"/>
  <c r="BY14" i="23"/>
  <c r="BY15" i="23"/>
  <c r="BY16" i="23"/>
  <c r="BY18" i="23"/>
  <c r="BY19" i="23"/>
  <c r="BY11" i="23"/>
  <c r="BU20" i="23"/>
  <c r="BW20" i="23"/>
  <c r="BX20" i="23"/>
  <c r="BO20" i="23"/>
  <c r="BP20" i="23"/>
  <c r="BQ20" i="23"/>
  <c r="BR20" i="23"/>
  <c r="D20" i="23"/>
  <c r="E20" i="23"/>
  <c r="F20" i="23"/>
  <c r="H20" i="23"/>
  <c r="I20" i="23"/>
  <c r="J20" i="23"/>
  <c r="K20" i="23"/>
  <c r="L20" i="23"/>
  <c r="M20" i="23"/>
  <c r="N20" i="23"/>
  <c r="O20" i="23"/>
  <c r="P20" i="23"/>
  <c r="Q20" i="23"/>
  <c r="R20" i="23"/>
  <c r="S20" i="23"/>
  <c r="T20" i="23"/>
  <c r="U20" i="23"/>
  <c r="V20" i="23"/>
  <c r="W20" i="23"/>
  <c r="X20" i="23"/>
  <c r="Y20" i="23"/>
  <c r="Z20" i="23"/>
  <c r="AA20" i="23"/>
  <c r="AB20" i="23"/>
  <c r="AC20" i="23"/>
  <c r="AD20" i="23"/>
  <c r="AF20" i="23"/>
  <c r="AG20" i="23"/>
  <c r="AH20" i="23"/>
  <c r="AI20" i="23"/>
  <c r="AJ20" i="23"/>
  <c r="AK20" i="23"/>
  <c r="AL20" i="23"/>
  <c r="AM20" i="23"/>
  <c r="AN20" i="23"/>
  <c r="AO20" i="23"/>
  <c r="AP20" i="23"/>
  <c r="AS20" i="23"/>
  <c r="AT20" i="23"/>
  <c r="AU20" i="23"/>
  <c r="AV20" i="23"/>
  <c r="AW20" i="23"/>
  <c r="AX20" i="23"/>
  <c r="AY20" i="23"/>
  <c r="AZ20" i="23"/>
  <c r="BA20" i="23"/>
  <c r="BB20" i="23"/>
  <c r="BC20" i="23"/>
  <c r="BD20" i="23"/>
  <c r="BE20" i="23"/>
  <c r="BF20" i="23"/>
  <c r="BG20" i="23"/>
  <c r="BH20" i="23"/>
  <c r="BI20" i="23"/>
  <c r="BL9" i="23"/>
  <c r="C20" i="23"/>
  <c r="C20" i="22"/>
  <c r="BY92" i="23" l="1"/>
  <c r="BY27" i="23"/>
  <c r="C9" i="22"/>
  <c r="BY20" i="23"/>
  <c r="BY82" i="23" l="1"/>
  <c r="BX82" i="23"/>
  <c r="BW82" i="23"/>
  <c r="BU82" i="23"/>
  <c r="BT82" i="23"/>
  <c r="BR82" i="23"/>
  <c r="BQ82" i="23"/>
  <c r="BO82" i="23"/>
  <c r="BN82" i="23"/>
  <c r="BI82" i="23"/>
  <c r="BH82" i="23"/>
  <c r="BG82" i="23"/>
  <c r="BF82" i="23"/>
  <c r="BE82" i="23"/>
  <c r="BD82" i="23"/>
  <c r="BC82" i="23"/>
  <c r="BB82" i="23"/>
  <c r="BA82" i="23"/>
  <c r="AZ82" i="23"/>
  <c r="AY82" i="23"/>
  <c r="AX82" i="23"/>
  <c r="AW82" i="23"/>
  <c r="AV82" i="23"/>
  <c r="AU82" i="23"/>
  <c r="AT82" i="23"/>
  <c r="AS82" i="23"/>
  <c r="AP82" i="23"/>
  <c r="AO82" i="23"/>
  <c r="AN82" i="23"/>
  <c r="AM82" i="23"/>
  <c r="AL82" i="23"/>
  <c r="AK82" i="23"/>
  <c r="AJ82" i="23"/>
  <c r="AI82" i="23"/>
  <c r="AH82" i="23"/>
  <c r="AG82" i="23"/>
  <c r="AF82" i="23"/>
  <c r="AB82" i="23"/>
  <c r="AA82" i="23"/>
  <c r="Z82" i="23"/>
  <c r="Y82" i="23"/>
  <c r="X82" i="23"/>
  <c r="W82" i="23"/>
  <c r="V82" i="23"/>
  <c r="U82" i="23"/>
  <c r="T82" i="23"/>
  <c r="S82" i="23"/>
  <c r="R82" i="23"/>
  <c r="Q82" i="23"/>
  <c r="P82" i="23"/>
  <c r="O82" i="23"/>
  <c r="N82" i="23"/>
  <c r="M82" i="23"/>
  <c r="L82" i="23"/>
  <c r="K82" i="23"/>
  <c r="J82" i="23"/>
  <c r="I82" i="23"/>
  <c r="H82" i="23"/>
  <c r="G82" i="23"/>
  <c r="F82" i="23"/>
  <c r="E82" i="23"/>
  <c r="D82" i="23"/>
  <c r="BY78" i="23"/>
  <c r="BX78" i="23"/>
  <c r="BW78" i="23"/>
  <c r="BU78" i="23"/>
  <c r="BT78" i="23"/>
  <c r="BR78" i="23"/>
  <c r="BQ78" i="23"/>
  <c r="BO78" i="23"/>
  <c r="BN78" i="23"/>
  <c r="BI78" i="23"/>
  <c r="BH78" i="23"/>
  <c r="BG78" i="23"/>
  <c r="BF78" i="23"/>
  <c r="BE78" i="23"/>
  <c r="BD78" i="23"/>
  <c r="BC78" i="23"/>
  <c r="BB78" i="23"/>
  <c r="BA78" i="23"/>
  <c r="AZ78" i="23"/>
  <c r="AY78" i="23"/>
  <c r="AX78" i="23"/>
  <c r="AW78" i="23"/>
  <c r="AV78" i="23"/>
  <c r="AU78" i="23"/>
  <c r="AT78" i="23"/>
  <c r="AS78" i="23"/>
  <c r="AP78" i="23"/>
  <c r="AO78" i="23"/>
  <c r="AN78" i="23"/>
  <c r="AM78" i="23"/>
  <c r="AL78" i="23"/>
  <c r="AK78" i="23"/>
  <c r="AJ78" i="23"/>
  <c r="AI78" i="23"/>
  <c r="AH78" i="23"/>
  <c r="AG78" i="23"/>
  <c r="AF78" i="23"/>
  <c r="AD78" i="23"/>
  <c r="AC78" i="23"/>
  <c r="AB78" i="23"/>
  <c r="AA78" i="23"/>
  <c r="Z78" i="23"/>
  <c r="Y78" i="23"/>
  <c r="X78" i="23"/>
  <c r="W78" i="23"/>
  <c r="V78" i="23"/>
  <c r="U78" i="23"/>
  <c r="T78" i="23"/>
  <c r="S78" i="23"/>
  <c r="R78" i="23"/>
  <c r="Q78" i="23"/>
  <c r="P78" i="23"/>
  <c r="O78" i="23"/>
  <c r="N78" i="23"/>
  <c r="M78" i="23"/>
  <c r="L78" i="23"/>
  <c r="K78" i="23"/>
  <c r="J78" i="23"/>
  <c r="I78" i="23"/>
  <c r="H78" i="23"/>
  <c r="G78" i="23"/>
  <c r="F78" i="23"/>
  <c r="E78" i="23"/>
  <c r="D78" i="23"/>
  <c r="BY68" i="23"/>
  <c r="BX68" i="23"/>
  <c r="BW68" i="23"/>
  <c r="BU68" i="23"/>
  <c r="BT68" i="23"/>
  <c r="BR68" i="23"/>
  <c r="BQ68" i="23"/>
  <c r="BO68" i="23"/>
  <c r="BN68" i="23"/>
  <c r="BI68" i="23"/>
  <c r="BH68" i="23"/>
  <c r="BG68" i="23"/>
  <c r="BF68" i="23"/>
  <c r="BE68" i="23"/>
  <c r="BD68" i="23"/>
  <c r="BC68" i="23"/>
  <c r="BB68" i="23"/>
  <c r="BA68" i="23"/>
  <c r="AZ68" i="23"/>
  <c r="AY68" i="23"/>
  <c r="AX68" i="23"/>
  <c r="AW68" i="23"/>
  <c r="AV68" i="23"/>
  <c r="AU68" i="23"/>
  <c r="AT68" i="23"/>
  <c r="AS68" i="23"/>
  <c r="AP68" i="23"/>
  <c r="AO68" i="23"/>
  <c r="AN68" i="23"/>
  <c r="AM68" i="23"/>
  <c r="AL68" i="23"/>
  <c r="AK68" i="23"/>
  <c r="AJ68" i="23"/>
  <c r="AI68" i="23"/>
  <c r="AH68" i="23"/>
  <c r="AG68" i="23"/>
  <c r="AF68" i="23"/>
  <c r="AD68" i="23"/>
  <c r="AC68" i="23"/>
  <c r="AB68" i="23"/>
  <c r="AA68" i="23"/>
  <c r="Z68" i="23"/>
  <c r="Y68" i="23"/>
  <c r="X68" i="23"/>
  <c r="W68" i="23"/>
  <c r="V68" i="23"/>
  <c r="U68" i="23"/>
  <c r="T68" i="23"/>
  <c r="S68" i="23"/>
  <c r="R68" i="23"/>
  <c r="Q68" i="23"/>
  <c r="P68" i="23"/>
  <c r="O68" i="23"/>
  <c r="N68" i="23"/>
  <c r="M68" i="23"/>
  <c r="L68" i="23"/>
  <c r="K68" i="23"/>
  <c r="J68" i="23"/>
  <c r="I68" i="23"/>
  <c r="H68" i="23"/>
  <c r="G68" i="23"/>
  <c r="F68" i="23"/>
  <c r="E68" i="23"/>
  <c r="D68" i="23"/>
  <c r="BY65" i="23"/>
  <c r="BX65" i="23"/>
  <c r="BW65" i="23"/>
  <c r="BR65" i="23"/>
  <c r="BQ65" i="23"/>
  <c r="BO65" i="23"/>
  <c r="BN65" i="23"/>
  <c r="BI65" i="23"/>
  <c r="BH65" i="23"/>
  <c r="BG65" i="23"/>
  <c r="BF65" i="23"/>
  <c r="BE65" i="23"/>
  <c r="BD65" i="23"/>
  <c r="BC65" i="23"/>
  <c r="BB65" i="23"/>
  <c r="BA65" i="23"/>
  <c r="AZ65" i="23"/>
  <c r="AY65" i="23"/>
  <c r="AX65" i="23"/>
  <c r="AW65" i="23"/>
  <c r="AV65" i="23"/>
  <c r="AU65" i="23"/>
  <c r="AT65" i="23"/>
  <c r="AS65" i="23"/>
  <c r="AP65" i="23"/>
  <c r="AO65" i="23"/>
  <c r="AN65" i="23"/>
  <c r="AM65" i="23"/>
  <c r="AL65" i="23"/>
  <c r="AK65" i="23"/>
  <c r="AJ65" i="23"/>
  <c r="AI65" i="23"/>
  <c r="AH65" i="23"/>
  <c r="AG65" i="23"/>
  <c r="AF65" i="23"/>
  <c r="AD65" i="23"/>
  <c r="AC65" i="23"/>
  <c r="AB65" i="23"/>
  <c r="AA65" i="23"/>
  <c r="Z65" i="23"/>
  <c r="Y65" i="23"/>
  <c r="X65" i="23"/>
  <c r="W65" i="23"/>
  <c r="V65" i="23"/>
  <c r="U65" i="23"/>
  <c r="T65" i="23"/>
  <c r="S65" i="23"/>
  <c r="R65" i="23"/>
  <c r="Q65" i="23"/>
  <c r="P65" i="23"/>
  <c r="O65" i="23"/>
  <c r="N65" i="23"/>
  <c r="M65" i="23"/>
  <c r="L65" i="23"/>
  <c r="K65" i="23"/>
  <c r="J65" i="23"/>
  <c r="I65" i="23"/>
  <c r="H65" i="23"/>
  <c r="G65" i="23"/>
  <c r="F65" i="23"/>
  <c r="E65" i="23"/>
  <c r="D65" i="23"/>
  <c r="BY55" i="23"/>
  <c r="BX55" i="23"/>
  <c r="BW55" i="23"/>
  <c r="BU55" i="23"/>
  <c r="BT55" i="23"/>
  <c r="BR55" i="23"/>
  <c r="BQ55" i="23"/>
  <c r="BP55" i="23"/>
  <c r="BO55" i="23"/>
  <c r="BN55" i="23"/>
  <c r="BI55" i="23"/>
  <c r="BH55" i="23"/>
  <c r="BG55" i="23"/>
  <c r="BF55" i="23"/>
  <c r="BE55" i="23"/>
  <c r="BD55" i="23"/>
  <c r="BC55" i="23"/>
  <c r="BB55" i="23"/>
  <c r="BA55" i="23"/>
  <c r="AZ55" i="23"/>
  <c r="AY55" i="23"/>
  <c r="AX55" i="23"/>
  <c r="AW55" i="23"/>
  <c r="AV55" i="23"/>
  <c r="AU55" i="23"/>
  <c r="AT55" i="23"/>
  <c r="AS55" i="23"/>
  <c r="AP55" i="23"/>
  <c r="AO55" i="23"/>
  <c r="AN55" i="23"/>
  <c r="AM55" i="23"/>
  <c r="AL55" i="23"/>
  <c r="AK55" i="23"/>
  <c r="AJ55" i="23"/>
  <c r="AI55" i="23"/>
  <c r="AH55" i="23"/>
  <c r="AG55" i="23"/>
  <c r="AF55" i="23"/>
  <c r="AD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BY45" i="23"/>
  <c r="BX45" i="23"/>
  <c r="BW45" i="23"/>
  <c r="BU45" i="23"/>
  <c r="BT45" i="23"/>
  <c r="BR45" i="23"/>
  <c r="BQ45" i="23"/>
  <c r="BP45" i="23"/>
  <c r="BO45" i="23"/>
  <c r="BN45" i="23"/>
  <c r="BL45" i="23"/>
  <c r="BL103" i="23" s="1"/>
  <c r="BI45" i="23"/>
  <c r="BH45" i="23"/>
  <c r="BG45" i="23"/>
  <c r="BF45" i="23"/>
  <c r="BE45" i="23"/>
  <c r="BD45" i="23"/>
  <c r="BC45" i="23"/>
  <c r="BB45" i="23"/>
  <c r="BA45" i="23"/>
  <c r="AZ45" i="23"/>
  <c r="AY45" i="23"/>
  <c r="AX45" i="23"/>
  <c r="AW45" i="23"/>
  <c r="AV45" i="23"/>
  <c r="AU45" i="23"/>
  <c r="AT45" i="23"/>
  <c r="AS45" i="23"/>
  <c r="AP45" i="23"/>
  <c r="AO45" i="23"/>
  <c r="AN45" i="23"/>
  <c r="AM45" i="23"/>
  <c r="AL45" i="23"/>
  <c r="AK45" i="23"/>
  <c r="AJ45" i="23"/>
  <c r="AI45" i="23"/>
  <c r="AH45" i="23"/>
  <c r="AG45" i="23"/>
  <c r="AF45" i="23"/>
  <c r="AC45" i="23"/>
  <c r="AB45" i="23"/>
  <c r="AA45" i="23"/>
  <c r="Z45" i="23"/>
  <c r="Y45" i="23"/>
  <c r="X45" i="23"/>
  <c r="W45" i="23"/>
  <c r="V45" i="23"/>
  <c r="U45" i="23"/>
  <c r="T45" i="23"/>
  <c r="S45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BY35" i="23"/>
  <c r="BX35" i="23"/>
  <c r="BW35" i="23"/>
  <c r="BU35" i="23"/>
  <c r="BT35" i="23"/>
  <c r="BR35" i="23"/>
  <c r="BQ35" i="23"/>
  <c r="BP35" i="23"/>
  <c r="BO35" i="23"/>
  <c r="BN35" i="23"/>
  <c r="BY10" i="23"/>
  <c r="BX10" i="23"/>
  <c r="BX9" i="23" s="1"/>
  <c r="BW9" i="23"/>
  <c r="BU9" i="23"/>
  <c r="BT10" i="23"/>
  <c r="BR10" i="23"/>
  <c r="BR9" i="23" s="1"/>
  <c r="BQ10" i="23"/>
  <c r="BQ9" i="23" s="1"/>
  <c r="BP10" i="23"/>
  <c r="BP9" i="23" s="1"/>
  <c r="BO10" i="23"/>
  <c r="BN10" i="23"/>
  <c r="BN9" i="23" s="1"/>
  <c r="BI10" i="23"/>
  <c r="BI9" i="23" s="1"/>
  <c r="BH9" i="23"/>
  <c r="BG10" i="23"/>
  <c r="BF10" i="23"/>
  <c r="BF9" i="23" s="1"/>
  <c r="BE10" i="23"/>
  <c r="BE9" i="23" s="1"/>
  <c r="BD10" i="23"/>
  <c r="BC10" i="23"/>
  <c r="BC9" i="23" s="1"/>
  <c r="BB10" i="23"/>
  <c r="BB9" i="23" s="1"/>
  <c r="BB103" i="23" s="1"/>
  <c r="BA10" i="23"/>
  <c r="BA9" i="23" s="1"/>
  <c r="AZ10" i="23"/>
  <c r="AZ9" i="23" s="1"/>
  <c r="AY10" i="23"/>
  <c r="AY9" i="23" s="1"/>
  <c r="AX10" i="23"/>
  <c r="AX9" i="23" s="1"/>
  <c r="AX103" i="23" s="1"/>
  <c r="AW10" i="23"/>
  <c r="AW9" i="23" s="1"/>
  <c r="AV10" i="23"/>
  <c r="AU10" i="23"/>
  <c r="AU9" i="23" s="1"/>
  <c r="AT10" i="23"/>
  <c r="AT9" i="23" s="1"/>
  <c r="AT103" i="23" s="1"/>
  <c r="AS10" i="23"/>
  <c r="AS9" i="23" s="1"/>
  <c r="AP10" i="23"/>
  <c r="AP9" i="23" s="1"/>
  <c r="AO10" i="23"/>
  <c r="AO9" i="23" s="1"/>
  <c r="AN10" i="23"/>
  <c r="AM10" i="23"/>
  <c r="AM9" i="23" s="1"/>
  <c r="AL10" i="23"/>
  <c r="AL9" i="23" s="1"/>
  <c r="AK10" i="23"/>
  <c r="AK9" i="23" s="1"/>
  <c r="AJ10" i="23"/>
  <c r="AJ9" i="23" s="1"/>
  <c r="AJ103" i="23" s="1"/>
  <c r="AI10" i="23"/>
  <c r="AH10" i="23"/>
  <c r="AH9" i="23" s="1"/>
  <c r="AG10" i="23"/>
  <c r="AG9" i="23" s="1"/>
  <c r="AF10" i="23"/>
  <c r="AD10" i="23"/>
  <c r="AD9" i="23" s="1"/>
  <c r="AC10" i="23"/>
  <c r="AC9" i="23" s="1"/>
  <c r="AB10" i="23"/>
  <c r="AB9" i="23" s="1"/>
  <c r="AA10" i="23"/>
  <c r="AA9" i="23" s="1"/>
  <c r="AA103" i="23" s="1"/>
  <c r="Z10" i="23"/>
  <c r="Z9" i="23" s="1"/>
  <c r="Y10" i="23"/>
  <c r="X10" i="23"/>
  <c r="X9" i="23" s="1"/>
  <c r="W10" i="23"/>
  <c r="W9" i="23" s="1"/>
  <c r="W103" i="23" s="1"/>
  <c r="V10" i="23"/>
  <c r="V9" i="23" s="1"/>
  <c r="U10" i="23"/>
  <c r="U9" i="23" s="1"/>
  <c r="T10" i="23"/>
  <c r="T9" i="23" s="1"/>
  <c r="S10" i="23"/>
  <c r="S9" i="23" s="1"/>
  <c r="S103" i="23" s="1"/>
  <c r="R10" i="23"/>
  <c r="R9" i="23" s="1"/>
  <c r="Q10" i="23"/>
  <c r="P10" i="23"/>
  <c r="P9" i="23" s="1"/>
  <c r="O10" i="23"/>
  <c r="O9" i="23" s="1"/>
  <c r="O103" i="23" s="1"/>
  <c r="N10" i="23"/>
  <c r="N9" i="23" s="1"/>
  <c r="M10" i="23"/>
  <c r="M9" i="23" s="1"/>
  <c r="M103" i="23" s="1"/>
  <c r="L10" i="23"/>
  <c r="L9" i="23" s="1"/>
  <c r="K10" i="23"/>
  <c r="K9" i="23" s="1"/>
  <c r="K103" i="23" s="1"/>
  <c r="J10" i="23"/>
  <c r="J9" i="23" s="1"/>
  <c r="I10" i="23"/>
  <c r="H10" i="23"/>
  <c r="H9" i="23" s="1"/>
  <c r="G10" i="23"/>
  <c r="G9" i="23" s="1"/>
  <c r="G103" i="23" s="1"/>
  <c r="F10" i="23"/>
  <c r="F9" i="23" s="1"/>
  <c r="E10" i="23"/>
  <c r="E9" i="23" s="1"/>
  <c r="E103" i="23" s="1"/>
  <c r="D10" i="23"/>
  <c r="C10" i="23"/>
  <c r="BS12" i="23"/>
  <c r="BS13" i="23"/>
  <c r="BS14" i="23"/>
  <c r="BS15" i="23"/>
  <c r="BS16" i="23"/>
  <c r="BS17" i="23"/>
  <c r="BS18" i="23"/>
  <c r="BS19" i="23"/>
  <c r="BS21" i="23"/>
  <c r="BS22" i="23"/>
  <c r="BS24" i="23"/>
  <c r="BS25" i="23"/>
  <c r="BS26" i="23"/>
  <c r="BS28" i="23"/>
  <c r="BS29" i="23"/>
  <c r="BS30" i="23"/>
  <c r="BS31" i="23"/>
  <c r="BS32" i="23"/>
  <c r="BS33" i="23"/>
  <c r="BS34" i="23"/>
  <c r="BS36" i="23"/>
  <c r="BS37" i="23"/>
  <c r="BS38" i="23"/>
  <c r="BS39" i="23"/>
  <c r="BS40" i="23"/>
  <c r="BS41" i="23"/>
  <c r="BS42" i="23"/>
  <c r="BS43" i="23"/>
  <c r="BS44" i="23"/>
  <c r="BS46" i="23"/>
  <c r="BS47" i="23"/>
  <c r="BS48" i="23"/>
  <c r="BS49" i="23"/>
  <c r="BS50" i="23"/>
  <c r="BS51" i="23"/>
  <c r="BS52" i="23"/>
  <c r="BS53" i="23"/>
  <c r="BS54" i="23"/>
  <c r="BS56" i="23"/>
  <c r="BS57" i="23"/>
  <c r="BS58" i="23"/>
  <c r="BS59" i="23"/>
  <c r="BS60" i="23"/>
  <c r="BS61" i="23"/>
  <c r="BS62" i="23"/>
  <c r="BS63" i="23"/>
  <c r="BS64" i="23"/>
  <c r="BS66" i="23"/>
  <c r="BS67" i="23"/>
  <c r="BS69" i="23"/>
  <c r="BS70" i="23"/>
  <c r="BS71" i="23"/>
  <c r="BS72" i="23"/>
  <c r="BS73" i="23"/>
  <c r="BS74" i="23"/>
  <c r="BS75" i="23"/>
  <c r="BS76" i="23"/>
  <c r="BS77" i="23"/>
  <c r="BS79" i="23"/>
  <c r="BS80" i="23"/>
  <c r="BS81" i="23"/>
  <c r="BS84" i="23"/>
  <c r="BS85" i="23"/>
  <c r="BS86" i="23"/>
  <c r="BS87" i="23"/>
  <c r="BS88" i="23"/>
  <c r="BS89" i="23"/>
  <c r="BS90" i="23"/>
  <c r="BS91" i="23"/>
  <c r="BS94" i="23"/>
  <c r="BS95" i="23"/>
  <c r="BS96" i="23"/>
  <c r="BS97" i="23"/>
  <c r="BS98" i="23"/>
  <c r="BS99" i="23"/>
  <c r="BS100" i="23"/>
  <c r="BY102" i="23"/>
  <c r="BR102" i="23"/>
  <c r="BS102" i="23" s="1"/>
  <c r="BY101" i="23"/>
  <c r="BR101" i="23"/>
  <c r="BS101" i="23" s="1"/>
  <c r="BY26" i="23"/>
  <c r="BY25" i="23"/>
  <c r="BM28" i="23"/>
  <c r="BM29" i="23"/>
  <c r="BM30" i="23"/>
  <c r="BM31" i="23"/>
  <c r="BM32" i="23"/>
  <c r="BM33" i="23"/>
  <c r="BM34" i="23"/>
  <c r="BM36" i="23"/>
  <c r="BM37" i="23"/>
  <c r="BM38" i="23"/>
  <c r="BM39" i="23"/>
  <c r="BM40" i="23"/>
  <c r="BM41" i="23"/>
  <c r="BM42" i="23"/>
  <c r="BM43" i="23"/>
  <c r="BM44" i="23"/>
  <c r="BM46" i="23"/>
  <c r="BM47" i="23"/>
  <c r="BM49" i="23"/>
  <c r="BM50" i="23"/>
  <c r="BM51" i="23"/>
  <c r="BM52" i="23"/>
  <c r="BM53" i="23"/>
  <c r="BM54" i="23"/>
  <c r="BM56" i="23"/>
  <c r="BM57" i="23"/>
  <c r="BM58" i="23"/>
  <c r="BM59" i="23"/>
  <c r="BM60" i="23"/>
  <c r="BM62" i="23"/>
  <c r="BM63" i="23"/>
  <c r="BM64" i="23"/>
  <c r="BM66" i="23"/>
  <c r="BM67" i="23"/>
  <c r="BM69" i="23"/>
  <c r="BM70" i="23"/>
  <c r="BM71" i="23"/>
  <c r="BM72" i="23"/>
  <c r="BM73" i="23"/>
  <c r="BM74" i="23"/>
  <c r="BM75" i="23"/>
  <c r="BM76" i="23"/>
  <c r="BM77" i="23"/>
  <c r="BM79" i="23"/>
  <c r="BM80" i="23"/>
  <c r="BM81" i="23"/>
  <c r="BM83" i="23"/>
  <c r="BM86" i="23"/>
  <c r="BM87" i="23"/>
  <c r="BM88" i="23"/>
  <c r="BM89" i="23"/>
  <c r="BM90" i="23"/>
  <c r="BM91" i="23"/>
  <c r="BM93" i="23"/>
  <c r="BM94" i="23"/>
  <c r="BM95" i="23"/>
  <c r="BM96" i="23"/>
  <c r="BM97" i="23"/>
  <c r="BM98" i="23"/>
  <c r="BM100" i="23"/>
  <c r="BM101" i="23"/>
  <c r="BM102" i="23"/>
  <c r="BM27" i="23" l="1"/>
  <c r="H103" i="23"/>
  <c r="P103" i="23"/>
  <c r="X103" i="23"/>
  <c r="X105" i="23" s="1"/>
  <c r="AG103" i="23"/>
  <c r="AG105" i="23" s="1"/>
  <c r="AO103" i="23"/>
  <c r="AO105" i="23" s="1"/>
  <c r="AY103" i="23"/>
  <c r="AY105" i="23" s="1"/>
  <c r="AH103" i="23"/>
  <c r="AH105" i="23" s="1"/>
  <c r="AP103" i="23"/>
  <c r="AP105" i="23" s="1"/>
  <c r="AZ103" i="23"/>
  <c r="BH103" i="23"/>
  <c r="BM65" i="23"/>
  <c r="BM35" i="23"/>
  <c r="S105" i="23"/>
  <c r="BB105" i="23"/>
  <c r="E105" i="23"/>
  <c r="M105" i="23"/>
  <c r="AJ105" i="23"/>
  <c r="G105" i="23"/>
  <c r="O105" i="23"/>
  <c r="W105" i="23"/>
  <c r="AX105" i="23"/>
  <c r="AX106" i="23" s="1"/>
  <c r="AT105" i="23"/>
  <c r="H105" i="23"/>
  <c r="P105" i="23"/>
  <c r="P106" i="23" s="1"/>
  <c r="K105" i="23"/>
  <c r="AZ105" i="23"/>
  <c r="AZ106" i="23" s="1"/>
  <c r="BH105" i="23"/>
  <c r="AA105" i="23"/>
  <c r="BL105" i="23"/>
  <c r="AB103" i="23"/>
  <c r="AK103" i="23"/>
  <c r="BC103" i="23"/>
  <c r="L103" i="23"/>
  <c r="U103" i="23"/>
  <c r="AL103" i="23"/>
  <c r="T103" i="23"/>
  <c r="AU103" i="23"/>
  <c r="BF103" i="23"/>
  <c r="BV92" i="23"/>
  <c r="J103" i="23"/>
  <c r="R103" i="23"/>
  <c r="Z103" i="23"/>
  <c r="AS103" i="23"/>
  <c r="BA103" i="23"/>
  <c r="BI103" i="23"/>
  <c r="F103" i="23"/>
  <c r="N103" i="23"/>
  <c r="V103" i="23"/>
  <c r="AM103" i="23"/>
  <c r="AW103" i="23"/>
  <c r="BE103" i="23"/>
  <c r="BS27" i="23"/>
  <c r="BV27" i="23"/>
  <c r="BV10" i="23"/>
  <c r="BP103" i="23"/>
  <c r="BS93" i="23"/>
  <c r="BS92" i="23" s="1"/>
  <c r="BR103" i="23"/>
  <c r="BS65" i="23"/>
  <c r="BX103" i="23"/>
  <c r="BZ88" i="23"/>
  <c r="BZ52" i="23"/>
  <c r="BZ100" i="23"/>
  <c r="BZ96" i="23"/>
  <c r="BV20" i="23"/>
  <c r="BZ80" i="23"/>
  <c r="BZ32" i="23"/>
  <c r="BZ29" i="23"/>
  <c r="BS78" i="23"/>
  <c r="BS68" i="23"/>
  <c r="BZ95" i="23"/>
  <c r="BZ17" i="23"/>
  <c r="BZ60" i="23"/>
  <c r="BZ22" i="23"/>
  <c r="BZ56" i="23"/>
  <c r="BZ18" i="23"/>
  <c r="BZ102" i="23"/>
  <c r="BM78" i="23"/>
  <c r="BZ64" i="23"/>
  <c r="BZ40" i="23"/>
  <c r="BZ36" i="23"/>
  <c r="BS82" i="23"/>
  <c r="BZ44" i="23"/>
  <c r="BO9" i="23"/>
  <c r="BO103" i="23" s="1"/>
  <c r="BT9" i="23"/>
  <c r="BT103" i="23" s="1"/>
  <c r="BS45" i="23"/>
  <c r="BZ25" i="23"/>
  <c r="BV78" i="23"/>
  <c r="BV55" i="23"/>
  <c r="BY9" i="23"/>
  <c r="BY103" i="23" s="1"/>
  <c r="BV35" i="23"/>
  <c r="BZ76" i="23"/>
  <c r="BZ72" i="23"/>
  <c r="BS55" i="23"/>
  <c r="BV68" i="23"/>
  <c r="BQ103" i="23"/>
  <c r="BW103" i="23"/>
  <c r="BM9" i="23"/>
  <c r="BZ81" i="23"/>
  <c r="BZ67" i="23"/>
  <c r="BZ58" i="23"/>
  <c r="BZ31" i="23"/>
  <c r="BM68" i="23"/>
  <c r="BZ98" i="23"/>
  <c r="BZ94" i="23"/>
  <c r="BZ89" i="23"/>
  <c r="BZ75" i="23"/>
  <c r="BZ71" i="23"/>
  <c r="BZ66" i="23"/>
  <c r="BZ57" i="23"/>
  <c r="BZ43" i="23"/>
  <c r="BZ39" i="23"/>
  <c r="BZ34" i="23"/>
  <c r="BZ30" i="23"/>
  <c r="BZ26" i="23"/>
  <c r="BZ13" i="23"/>
  <c r="BU103" i="23"/>
  <c r="BZ86" i="23"/>
  <c r="BZ49" i="23"/>
  <c r="BZ28" i="23"/>
  <c r="BS10" i="23"/>
  <c r="BZ97" i="23"/>
  <c r="BZ79" i="23"/>
  <c r="BZ74" i="23"/>
  <c r="BZ70" i="23"/>
  <c r="BZ51" i="23"/>
  <c r="BZ47" i="23"/>
  <c r="BZ42" i="23"/>
  <c r="BZ33" i="23"/>
  <c r="BZ21" i="23"/>
  <c r="BZ16" i="23"/>
  <c r="D9" i="23"/>
  <c r="D103" i="23" s="1"/>
  <c r="AI9" i="23"/>
  <c r="AI103" i="23" s="1"/>
  <c r="BG9" i="23"/>
  <c r="BZ101" i="23"/>
  <c r="BZ90" i="23"/>
  <c r="BZ62" i="23"/>
  <c r="BZ53" i="23"/>
  <c r="BV82" i="23"/>
  <c r="BZ14" i="23"/>
  <c r="BZ91" i="23"/>
  <c r="BZ87" i="23"/>
  <c r="BZ83" i="23"/>
  <c r="BZ77" i="23"/>
  <c r="BZ73" i="23"/>
  <c r="BZ69" i="23"/>
  <c r="BZ63" i="23"/>
  <c r="BZ59" i="23"/>
  <c r="BZ54" i="23"/>
  <c r="BZ50" i="23"/>
  <c r="BZ46" i="23"/>
  <c r="BZ41" i="23"/>
  <c r="BZ24" i="23"/>
  <c r="BZ19" i="23"/>
  <c r="BZ15" i="23"/>
  <c r="I9" i="23"/>
  <c r="I103" i="23" s="1"/>
  <c r="Q9" i="23"/>
  <c r="Q103" i="23" s="1"/>
  <c r="Y9" i="23"/>
  <c r="Y103" i="23" s="1"/>
  <c r="AF9" i="23"/>
  <c r="AF103" i="23" s="1"/>
  <c r="AN9" i="23"/>
  <c r="AN103" i="23" s="1"/>
  <c r="AV9" i="23"/>
  <c r="AV103" i="23" s="1"/>
  <c r="BD9" i="23"/>
  <c r="BD103" i="23" s="1"/>
  <c r="BV45" i="23"/>
  <c r="BV65" i="23"/>
  <c r="BZ12" i="23"/>
  <c r="BS35" i="23"/>
  <c r="BZ37" i="23"/>
  <c r="BZ38" i="23"/>
  <c r="BZ11" i="23"/>
  <c r="AF105" i="23" l="1"/>
  <c r="BC105" i="23"/>
  <c r="Y105" i="23"/>
  <c r="N105" i="23"/>
  <c r="AK105" i="23"/>
  <c r="P113" i="23"/>
  <c r="AI105" i="23"/>
  <c r="F105" i="23"/>
  <c r="F106" i="23" s="1"/>
  <c r="BF105" i="23"/>
  <c r="AB105" i="23"/>
  <c r="AP106" i="23"/>
  <c r="AO106" i="23"/>
  <c r="H106" i="23"/>
  <c r="H113" i="23"/>
  <c r="O106" i="23"/>
  <c r="E106" i="23"/>
  <c r="AY106" i="23"/>
  <c r="D105" i="23"/>
  <c r="D106" i="23" s="1"/>
  <c r="BI105" i="23"/>
  <c r="AU105" i="23"/>
  <c r="BA105" i="23"/>
  <c r="BA106" i="23" s="1"/>
  <c r="T105" i="23"/>
  <c r="AA106" i="23"/>
  <c r="AH106" i="23"/>
  <c r="AG106" i="23"/>
  <c r="AT106" i="23"/>
  <c r="G106" i="23"/>
  <c r="BB106" i="23"/>
  <c r="BB113" i="23"/>
  <c r="V105" i="23"/>
  <c r="W106" i="23"/>
  <c r="BE105" i="23"/>
  <c r="AS105" i="23"/>
  <c r="AL105" i="23"/>
  <c r="AZ113" i="23"/>
  <c r="Q105" i="23"/>
  <c r="I105" i="23"/>
  <c r="BD105" i="23"/>
  <c r="AV105" i="23"/>
  <c r="AW105" i="23"/>
  <c r="Z105" i="23"/>
  <c r="U105" i="23"/>
  <c r="BH106" i="23"/>
  <c r="BH113" i="23"/>
  <c r="K106" i="23"/>
  <c r="X106" i="23"/>
  <c r="AX113" i="23"/>
  <c r="AJ106" i="23"/>
  <c r="AJ113" i="23"/>
  <c r="S106" i="23"/>
  <c r="S113" i="23"/>
  <c r="J105" i="23"/>
  <c r="M106" i="23"/>
  <c r="AN105" i="23"/>
  <c r="AN106" i="23" s="1"/>
  <c r="AM105" i="23"/>
  <c r="R105" i="23"/>
  <c r="L105" i="23"/>
  <c r="BL106" i="23"/>
  <c r="BL113" i="23" s="1"/>
  <c r="BZ93" i="23"/>
  <c r="BZ27" i="23"/>
  <c r="BV9" i="23"/>
  <c r="BV103" i="23" s="1"/>
  <c r="BZ65" i="23"/>
  <c r="BZ78" i="23"/>
  <c r="BZ68" i="23"/>
  <c r="BZ35" i="23"/>
  <c r="BZ10" i="23"/>
  <c r="BW9" i="22"/>
  <c r="BW103" i="22" s="1"/>
  <c r="BV10" i="22"/>
  <c r="O113" i="23" l="1"/>
  <c r="M113" i="23"/>
  <c r="W113" i="23"/>
  <c r="K113" i="23"/>
  <c r="G113" i="23"/>
  <c r="AB106" i="23"/>
  <c r="AB113" i="23"/>
  <c r="BD106" i="23"/>
  <c r="AS106" i="23"/>
  <c r="BI106" i="23"/>
  <c r="AH113" i="23"/>
  <c r="D113" i="23"/>
  <c r="BF106" i="23"/>
  <c r="Y106" i="23"/>
  <c r="L106" i="23"/>
  <c r="U106" i="23"/>
  <c r="U113" i="23"/>
  <c r="R106" i="23"/>
  <c r="J106" i="23"/>
  <c r="Z106" i="23"/>
  <c r="I106" i="23"/>
  <c r="BE106" i="23"/>
  <c r="X113" i="23"/>
  <c r="AA113" i="23"/>
  <c r="F113" i="23"/>
  <c r="AK106" i="23"/>
  <c r="BC106" i="23"/>
  <c r="Q106" i="23"/>
  <c r="Q113" i="23"/>
  <c r="T106" i="23"/>
  <c r="AY113" i="23"/>
  <c r="AO113" i="23"/>
  <c r="AV106" i="23"/>
  <c r="AV113" i="23"/>
  <c r="AL106" i="23"/>
  <c r="AT113" i="23"/>
  <c r="AU106" i="23"/>
  <c r="AI106" i="23"/>
  <c r="N106" i="23"/>
  <c r="AF106" i="23"/>
  <c r="AF113" i="23"/>
  <c r="AM106" i="23"/>
  <c r="AW106" i="23"/>
  <c r="AW113" i="23"/>
  <c r="AN113" i="23"/>
  <c r="V106" i="23"/>
  <c r="AG113" i="23"/>
  <c r="BA113" i="23"/>
  <c r="E113" i="23"/>
  <c r="AP113" i="23"/>
  <c r="BV9" i="22"/>
  <c r="BS92" i="22"/>
  <c r="BS68" i="22"/>
  <c r="BS65" i="22"/>
  <c r="BS55" i="22"/>
  <c r="BS45" i="22"/>
  <c r="BS35" i="22"/>
  <c r="BS27" i="22"/>
  <c r="T113" i="23" l="1"/>
  <c r="L113" i="23"/>
  <c r="V113" i="23"/>
  <c r="Z113" i="23"/>
  <c r="BI113" i="23"/>
  <c r="AI113" i="23"/>
  <c r="R113" i="23"/>
  <c r="BF113" i="23"/>
  <c r="AM113" i="23"/>
  <c r="AS113" i="23"/>
  <c r="AK113" i="23"/>
  <c r="I113" i="23"/>
  <c r="BD113" i="23"/>
  <c r="AU113" i="23"/>
  <c r="AL113" i="23"/>
  <c r="Y113" i="23"/>
  <c r="N113" i="23"/>
  <c r="BC113" i="23"/>
  <c r="BE113" i="23"/>
  <c r="J113" i="23"/>
  <c r="BS10" i="22"/>
  <c r="BS9" i="22" s="1"/>
  <c r="BT10" i="22" l="1"/>
  <c r="BT9" i="22" s="1"/>
  <c r="BU28" i="22"/>
  <c r="BU29" i="22"/>
  <c r="BU30" i="22"/>
  <c r="BU31" i="22"/>
  <c r="BU32" i="22"/>
  <c r="BU33" i="22"/>
  <c r="BU34" i="22"/>
  <c r="BU36" i="22"/>
  <c r="BU37" i="22"/>
  <c r="BU38" i="22"/>
  <c r="BU39" i="22"/>
  <c r="BU40" i="22"/>
  <c r="BU41" i="22"/>
  <c r="BU42" i="22"/>
  <c r="BU43" i="22"/>
  <c r="BU44" i="22"/>
  <c r="BU46" i="22"/>
  <c r="BU47" i="22"/>
  <c r="BU48" i="22"/>
  <c r="BU49" i="22"/>
  <c r="BU50" i="22"/>
  <c r="BU51" i="22"/>
  <c r="BU52" i="22"/>
  <c r="BU53" i="22"/>
  <c r="BU54" i="22"/>
  <c r="BU56" i="22"/>
  <c r="BU57" i="22"/>
  <c r="BU58" i="22"/>
  <c r="BU59" i="22"/>
  <c r="BU60" i="22"/>
  <c r="BU61" i="22"/>
  <c r="BU62" i="22"/>
  <c r="BU63" i="22"/>
  <c r="BU64" i="22"/>
  <c r="BU66" i="22"/>
  <c r="BU67" i="22"/>
  <c r="BU79" i="22"/>
  <c r="BU80" i="22"/>
  <c r="BU81" i="22"/>
  <c r="BU83" i="22"/>
  <c r="BU84" i="22"/>
  <c r="BU85" i="22"/>
  <c r="BU86" i="22"/>
  <c r="BU87" i="22"/>
  <c r="BU88" i="22"/>
  <c r="BU89" i="22"/>
  <c r="BU90" i="22"/>
  <c r="BU91" i="22"/>
  <c r="BU93" i="22"/>
  <c r="BU94" i="22"/>
  <c r="BU95" i="22"/>
  <c r="BU96" i="22"/>
  <c r="BU97" i="22"/>
  <c r="BU98" i="22"/>
  <c r="BU99" i="22"/>
  <c r="BU100" i="22"/>
  <c r="BU101" i="22"/>
  <c r="BU102" i="22"/>
  <c r="BU65" i="22" l="1"/>
  <c r="BU45" i="22"/>
  <c r="BU82" i="22"/>
  <c r="BU35" i="22"/>
  <c r="BU92" i="22"/>
  <c r="BU27" i="22"/>
  <c r="BU55" i="22"/>
  <c r="BU78" i="22"/>
  <c r="BU68" i="22" s="1"/>
  <c r="BT103" i="22"/>
  <c r="BR28" i="22" l="1"/>
  <c r="BY28" i="22" s="1"/>
  <c r="BR30" i="22"/>
  <c r="BY30" i="22" s="1"/>
  <c r="BR31" i="22"/>
  <c r="BY31" i="22" s="1"/>
  <c r="BR34" i="22"/>
  <c r="BY34" i="22" s="1"/>
  <c r="BR43" i="22"/>
  <c r="BY43" i="22" s="1"/>
  <c r="BR47" i="22"/>
  <c r="BY47" i="22" s="1"/>
  <c r="BR63" i="22"/>
  <c r="BY63" i="22" s="1"/>
  <c r="BR66" i="22"/>
  <c r="BY66" i="22" s="1"/>
  <c r="BR67" i="22"/>
  <c r="BY67" i="22" s="1"/>
  <c r="BR69" i="22"/>
  <c r="BY69" i="22" s="1"/>
  <c r="BR70" i="22"/>
  <c r="BY70" i="22" s="1"/>
  <c r="BR71" i="22"/>
  <c r="BY71" i="22" s="1"/>
  <c r="BR75" i="22"/>
  <c r="BY75" i="22" s="1"/>
  <c r="BR76" i="22"/>
  <c r="BY76" i="22" s="1"/>
  <c r="BR79" i="22"/>
  <c r="BY79" i="22" s="1"/>
  <c r="BR83" i="22"/>
  <c r="BY83" i="22" s="1"/>
  <c r="BR87" i="22"/>
  <c r="BY87" i="22" s="1"/>
  <c r="BR89" i="22"/>
  <c r="BY89" i="22" s="1"/>
  <c r="BR90" i="22"/>
  <c r="BY90" i="22" s="1"/>
  <c r="BR91" i="22"/>
  <c r="BY91" i="22" s="1"/>
  <c r="BR95" i="22"/>
  <c r="BY95" i="22" s="1"/>
  <c r="BR99" i="22"/>
  <c r="BY99" i="22" s="1"/>
  <c r="BR102" i="22"/>
  <c r="BY102" i="22" s="1"/>
  <c r="BM102" i="22"/>
  <c r="BM11" i="22"/>
  <c r="BR11" i="22" s="1"/>
  <c r="BY11" i="22" s="1"/>
  <c r="BM10" i="22" l="1"/>
  <c r="BY65" i="22"/>
  <c r="BY101" i="22"/>
  <c r="BR98" i="22"/>
  <c r="BY98" i="22" s="1"/>
  <c r="BR94" i="22"/>
  <c r="BY94" i="22" s="1"/>
  <c r="BR85" i="22"/>
  <c r="BY85" i="22" s="1"/>
  <c r="BR80" i="22"/>
  <c r="BY80" i="22" s="1"/>
  <c r="BR74" i="22"/>
  <c r="BY74" i="22" s="1"/>
  <c r="BR64" i="22"/>
  <c r="BY64" i="22" s="1"/>
  <c r="BR60" i="22"/>
  <c r="BY60" i="22" s="1"/>
  <c r="BR56" i="22"/>
  <c r="BY56" i="22" s="1"/>
  <c r="BR51" i="22"/>
  <c r="BY51" i="22" s="1"/>
  <c r="BR42" i="22"/>
  <c r="BY42" i="22" s="1"/>
  <c r="BR38" i="22"/>
  <c r="BY38" i="22" s="1"/>
  <c r="BR32" i="22"/>
  <c r="BY32" i="22" s="1"/>
  <c r="BR97" i="22"/>
  <c r="BY97" i="22" s="1"/>
  <c r="BR93" i="22"/>
  <c r="BY93" i="22" s="1"/>
  <c r="BR88" i="22"/>
  <c r="BR84" i="22"/>
  <c r="BY84" i="22" s="1"/>
  <c r="BR59" i="22"/>
  <c r="BY59" i="22" s="1"/>
  <c r="BR54" i="22"/>
  <c r="BY54" i="22" s="1"/>
  <c r="BR50" i="22"/>
  <c r="BY50" i="22" s="1"/>
  <c r="BR46" i="22"/>
  <c r="BY46" i="22" s="1"/>
  <c r="BR41" i="22"/>
  <c r="BY41" i="22" s="1"/>
  <c r="BR37" i="22"/>
  <c r="BY37" i="22" s="1"/>
  <c r="BR100" i="22"/>
  <c r="BY100" i="22" s="1"/>
  <c r="BR96" i="22"/>
  <c r="BY96" i="22" s="1"/>
  <c r="BR62" i="22"/>
  <c r="BY62" i="22" s="1"/>
  <c r="BR58" i="22"/>
  <c r="BY58" i="22" s="1"/>
  <c r="BR53" i="22"/>
  <c r="BY53" i="22" s="1"/>
  <c r="BR49" i="22"/>
  <c r="BY49" i="22" s="1"/>
  <c r="BR44" i="22"/>
  <c r="BY44" i="22" s="1"/>
  <c r="BR40" i="22"/>
  <c r="BY40" i="22" s="1"/>
  <c r="BR36" i="22"/>
  <c r="BY36" i="22" s="1"/>
  <c r="BR86" i="22"/>
  <c r="BY86" i="22" s="1"/>
  <c r="BR81" i="22"/>
  <c r="BY81" i="22" s="1"/>
  <c r="BR61" i="22"/>
  <c r="BY61" i="22" s="1"/>
  <c r="BR57" i="22"/>
  <c r="BY57" i="22" s="1"/>
  <c r="BR52" i="22"/>
  <c r="BY52" i="22" s="1"/>
  <c r="BR48" i="22"/>
  <c r="BY48" i="22" s="1"/>
  <c r="BR39" i="22"/>
  <c r="BY39" i="22" s="1"/>
  <c r="BM9" i="22" l="1"/>
  <c r="BR10" i="22"/>
  <c r="BY78" i="22"/>
  <c r="BY92" i="22"/>
  <c r="C9" i="23"/>
  <c r="BR9" i="22" l="1"/>
  <c r="BV103" i="22"/>
  <c r="BX88" i="22"/>
  <c r="C78" i="23"/>
  <c r="C82" i="23"/>
  <c r="BX82" i="22" l="1"/>
  <c r="BX103" i="22" s="1"/>
  <c r="BY88" i="22"/>
  <c r="BR92" i="22" l="1"/>
  <c r="AD82" i="23" l="1"/>
  <c r="BM85" i="23"/>
  <c r="BZ85" i="23" s="1"/>
  <c r="BM61" i="23" l="1"/>
  <c r="AC55" i="23"/>
  <c r="BM48" i="23"/>
  <c r="BM45" i="23" s="1"/>
  <c r="AD45" i="23"/>
  <c r="AD103" i="23" s="1"/>
  <c r="BM84" i="23"/>
  <c r="AC82" i="23"/>
  <c r="BR33" i="22"/>
  <c r="BY33" i="22" s="1"/>
  <c r="BR29" i="22"/>
  <c r="BY29" i="22" s="1"/>
  <c r="BR77" i="22"/>
  <c r="BY77" i="22" s="1"/>
  <c r="C68" i="23"/>
  <c r="C55" i="23"/>
  <c r="C65" i="23"/>
  <c r="C45" i="23"/>
  <c r="BR45" i="22"/>
  <c r="BY45" i="22" s="1"/>
  <c r="BM55" i="22"/>
  <c r="C65" i="22"/>
  <c r="BM65" i="22" s="1"/>
  <c r="BR65" i="22" s="1"/>
  <c r="C68" i="22"/>
  <c r="C78" i="22"/>
  <c r="BM78" i="22" s="1"/>
  <c r="BR78" i="22" s="1"/>
  <c r="C82" i="22"/>
  <c r="BR82" i="22" s="1"/>
  <c r="BY82" i="22" s="1"/>
  <c r="AD105" i="23" l="1"/>
  <c r="C103" i="23"/>
  <c r="AC103" i="23"/>
  <c r="BR55" i="22"/>
  <c r="BY55" i="22" s="1"/>
  <c r="BR35" i="22"/>
  <c r="BM55" i="23"/>
  <c r="BZ61" i="23"/>
  <c r="BZ84" i="23"/>
  <c r="BM82" i="23"/>
  <c r="BZ48" i="23"/>
  <c r="AC105" i="23" l="1"/>
  <c r="AD106" i="23"/>
  <c r="C105" i="23"/>
  <c r="BY35" i="22"/>
  <c r="BR27" i="22"/>
  <c r="BZ82" i="23"/>
  <c r="BZ55" i="23"/>
  <c r="BZ45" i="23"/>
  <c r="C103" i="22"/>
  <c r="AD113" i="23" l="1"/>
  <c r="AC106" i="23"/>
  <c r="BY27" i="22"/>
  <c r="C104" i="23"/>
  <c r="BS103" i="22"/>
  <c r="BU10" i="22"/>
  <c r="BY10" i="22" s="1"/>
  <c r="AC113" i="23" l="1"/>
  <c r="C106" i="23"/>
  <c r="BM104" i="23"/>
  <c r="BU9" i="22"/>
  <c r="C113" i="23" l="1"/>
  <c r="BU103" i="22"/>
  <c r="BN103" i="23"/>
  <c r="BS23" i="23"/>
  <c r="BS20" i="23" s="1"/>
  <c r="BS9" i="23" s="1"/>
  <c r="BZ20" i="23" l="1"/>
  <c r="BZ23" i="23"/>
  <c r="BZ9" i="23" l="1"/>
  <c r="BS103" i="23"/>
  <c r="BR73" i="22" l="1"/>
  <c r="BY73" i="22" s="1"/>
  <c r="BR72" i="22"/>
  <c r="BY72" i="22" s="1"/>
  <c r="BM68" i="22" l="1"/>
  <c r="BM103" i="22" s="1"/>
  <c r="BR68" i="22" l="1"/>
  <c r="BR103" i="22" s="1"/>
  <c r="BY68" i="22" l="1"/>
  <c r="BY9" i="22" l="1"/>
  <c r="BY103" i="22" l="1"/>
  <c r="BG92" i="23"/>
  <c r="BG103" i="23" s="1"/>
  <c r="BM99" i="23"/>
  <c r="BM92" i="23" s="1"/>
  <c r="BM103" i="23" s="1"/>
  <c r="BZ99" i="23" l="1"/>
  <c r="BG105" i="23"/>
  <c r="BZ92" i="23"/>
  <c r="BZ103" i="23" l="1"/>
  <c r="BG106" i="23"/>
  <c r="BG113" i="23"/>
  <c r="BM105" i="23"/>
  <c r="BM106" i="23" l="1"/>
</calcChain>
</file>

<file path=xl/sharedStrings.xml><?xml version="1.0" encoding="utf-8"?>
<sst xmlns="http://schemas.openxmlformats.org/spreadsheetml/2006/main" count="688" uniqueCount="324">
  <si>
    <t>Code</t>
  </si>
  <si>
    <t>Description</t>
  </si>
  <si>
    <t>0</t>
  </si>
  <si>
    <t>Agriculture, forestry and fishery products</t>
  </si>
  <si>
    <t>01</t>
  </si>
  <si>
    <t>Products of agriculture, horticulture and market gardening</t>
  </si>
  <si>
    <t>02</t>
  </si>
  <si>
    <t>Live animals and animal products (excluding meat)</t>
  </si>
  <si>
    <t>03</t>
  </si>
  <si>
    <t>Forestry and logging products</t>
  </si>
  <si>
    <t>04</t>
  </si>
  <si>
    <t>Fish and other fishing products</t>
  </si>
  <si>
    <t>1</t>
  </si>
  <si>
    <t>Ores and minerals; electricity, gas and water</t>
  </si>
  <si>
    <t>11</t>
  </si>
  <si>
    <t>Coal and lignite; peat</t>
  </si>
  <si>
    <t>12</t>
  </si>
  <si>
    <t>Crude petroleum and natural gas</t>
  </si>
  <si>
    <t>13</t>
  </si>
  <si>
    <t>14</t>
  </si>
  <si>
    <t>Metal ores</t>
  </si>
  <si>
    <t>15</t>
  </si>
  <si>
    <t>Stone, sand and clay</t>
  </si>
  <si>
    <t>16</t>
  </si>
  <si>
    <t>Other minerals</t>
  </si>
  <si>
    <t>17</t>
  </si>
  <si>
    <t>Electricity, town gas, steam and hot water</t>
  </si>
  <si>
    <t>18</t>
  </si>
  <si>
    <t>Natural water</t>
  </si>
  <si>
    <t>2</t>
  </si>
  <si>
    <t>Food products, beverages and tobacco; textiles, apparel and leather products</t>
  </si>
  <si>
    <t>21</t>
  </si>
  <si>
    <t>Meat, fish, fruit, vegetables, oils and fats</t>
  </si>
  <si>
    <t>22</t>
  </si>
  <si>
    <t>Dairy products and egg products</t>
  </si>
  <si>
    <t>23</t>
  </si>
  <si>
    <t>Grain mill products, starches and starch products; other food products</t>
  </si>
  <si>
    <t>24</t>
  </si>
  <si>
    <t>Beverages</t>
  </si>
  <si>
    <t>25</t>
  </si>
  <si>
    <t>Tobacco products</t>
  </si>
  <si>
    <t>26</t>
  </si>
  <si>
    <t>Yarn and thread; woven and tufted textile fabrics</t>
  </si>
  <si>
    <t>27</t>
  </si>
  <si>
    <t>Textile articles other than apparel</t>
  </si>
  <si>
    <t>28</t>
  </si>
  <si>
    <t>Knitted or crocheted fabrics; wearing apparel</t>
  </si>
  <si>
    <t>29</t>
  </si>
  <si>
    <t>Leather and leather products; footwear</t>
  </si>
  <si>
    <t>3</t>
  </si>
  <si>
    <t>Other transportable goods, except metal products, machinery and equipment</t>
  </si>
  <si>
    <t>31</t>
  </si>
  <si>
    <t>Products of wood, cork, straw and plaiting materials</t>
  </si>
  <si>
    <t>32</t>
  </si>
  <si>
    <t>Pulp, paper and paper products; printed matter and related articles</t>
  </si>
  <si>
    <t>33</t>
  </si>
  <si>
    <t>Coke oven products; refined petroleum products; nuclear fuel</t>
  </si>
  <si>
    <t>34</t>
  </si>
  <si>
    <t>Basic chemicals</t>
  </si>
  <si>
    <t>35</t>
  </si>
  <si>
    <t>Other chemical products; man-made fibres</t>
  </si>
  <si>
    <t>36</t>
  </si>
  <si>
    <t>Rubber and plastics products</t>
  </si>
  <si>
    <t>37</t>
  </si>
  <si>
    <t>Glass and glass products and other non-metallic products n.e.c.</t>
  </si>
  <si>
    <t>38</t>
  </si>
  <si>
    <t>Furniture; other transportable goods n.e.c.</t>
  </si>
  <si>
    <t>39</t>
  </si>
  <si>
    <t>Wastes or scraps</t>
  </si>
  <si>
    <t>4</t>
  </si>
  <si>
    <t>Metal products, machinery and equipment</t>
  </si>
  <si>
    <t>41</t>
  </si>
  <si>
    <t>Basic metals</t>
  </si>
  <si>
    <t>42</t>
  </si>
  <si>
    <t>Fabricated metal products, except machinery and equipment</t>
  </si>
  <si>
    <t>43</t>
  </si>
  <si>
    <t>General-purpose machinery</t>
  </si>
  <si>
    <t>44</t>
  </si>
  <si>
    <t>Special-purpose machinery</t>
  </si>
  <si>
    <t>45</t>
  </si>
  <si>
    <t>Office, accounting and computing machinery</t>
  </si>
  <si>
    <t>46</t>
  </si>
  <si>
    <t>Electrical machinery and apparatus</t>
  </si>
  <si>
    <t>47</t>
  </si>
  <si>
    <t>Radio, television and communication equipment and apparatus</t>
  </si>
  <si>
    <t>48</t>
  </si>
  <si>
    <t>Medical appliances, precision and optical instruments, watches and clocks</t>
  </si>
  <si>
    <t>49</t>
  </si>
  <si>
    <t>Transport equipment</t>
  </si>
  <si>
    <t>5</t>
  </si>
  <si>
    <t>Constructions and construction services</t>
  </si>
  <si>
    <t>53</t>
  </si>
  <si>
    <t>Constructions</t>
  </si>
  <si>
    <t>54</t>
  </si>
  <si>
    <t>Construction services</t>
  </si>
  <si>
    <t>6</t>
  </si>
  <si>
    <t>Distributive trade services; accommodation, food and beverage serving services; transport services; and electricity, gas and water distribution services</t>
  </si>
  <si>
    <t>61</t>
  </si>
  <si>
    <t>Wholesale trade services</t>
  </si>
  <si>
    <t>62</t>
  </si>
  <si>
    <t>Retail trade services</t>
  </si>
  <si>
    <t>63</t>
  </si>
  <si>
    <t>Accommodation, food and beverage services</t>
  </si>
  <si>
    <t>64</t>
  </si>
  <si>
    <t>Passenger transport services</t>
  </si>
  <si>
    <t>65</t>
  </si>
  <si>
    <t>Freight transport services</t>
  </si>
  <si>
    <t>66</t>
  </si>
  <si>
    <t>Rental services of transport vehicles with operators</t>
  </si>
  <si>
    <t>67</t>
  </si>
  <si>
    <t>Supporting transport services</t>
  </si>
  <si>
    <t>68</t>
  </si>
  <si>
    <t>Postal and courier services</t>
  </si>
  <si>
    <t>69</t>
  </si>
  <si>
    <t>Electricity, gas and water distribution (on own account)</t>
  </si>
  <si>
    <t>7</t>
  </si>
  <si>
    <t>Financial and related services; real estate services; and rental and leasing services</t>
  </si>
  <si>
    <t>71</t>
  </si>
  <si>
    <t>Financial and related services</t>
  </si>
  <si>
    <t>72</t>
  </si>
  <si>
    <t>Real estate services</t>
  </si>
  <si>
    <t>73</t>
  </si>
  <si>
    <t>Leasing or rental services without operator</t>
  </si>
  <si>
    <t>8</t>
  </si>
  <si>
    <t>Business and production services</t>
  </si>
  <si>
    <t>81</t>
  </si>
  <si>
    <t>Research and development services</t>
  </si>
  <si>
    <t>82</t>
  </si>
  <si>
    <t>Legal and accounting services</t>
  </si>
  <si>
    <t>83</t>
  </si>
  <si>
    <t>Other professional, technical and business services</t>
  </si>
  <si>
    <t>84</t>
  </si>
  <si>
    <t>Telecommunications, broadcasting and information supply services</t>
  </si>
  <si>
    <t>85</t>
  </si>
  <si>
    <t>Support services</t>
  </si>
  <si>
    <t>86</t>
  </si>
  <si>
    <t>Support services to agriculture, hunting, forestry, fishing, mining and utilities</t>
  </si>
  <si>
    <t>87</t>
  </si>
  <si>
    <t>Maintenance, repair and installation (except construction) services</t>
  </si>
  <si>
    <t>88</t>
  </si>
  <si>
    <t>Manufacturing services on physical inputs owned by others</t>
  </si>
  <si>
    <t>89</t>
  </si>
  <si>
    <t>Other manufacturing services; publishing, printing and reproduction services; materials recovery services</t>
  </si>
  <si>
    <t>9</t>
  </si>
  <si>
    <t>Community, social and personal services</t>
  </si>
  <si>
    <t>91</t>
  </si>
  <si>
    <t>Public administration and other services provided to the community as a whole; compulsory social security services</t>
  </si>
  <si>
    <t>92</t>
  </si>
  <si>
    <t>Education services</t>
  </si>
  <si>
    <t>93</t>
  </si>
  <si>
    <t>Human health and social care services</t>
  </si>
  <si>
    <t>94</t>
  </si>
  <si>
    <t>Sewage and waste collection, treatment and disposal and other environmental protection services</t>
  </si>
  <si>
    <t>95</t>
  </si>
  <si>
    <t>Services of membership organizations</t>
  </si>
  <si>
    <t>96</t>
  </si>
  <si>
    <t>Recreational, cultural and sporting services</t>
  </si>
  <si>
    <t>97</t>
  </si>
  <si>
    <t>Other services</t>
  </si>
  <si>
    <t>98</t>
  </si>
  <si>
    <t>Domestic services</t>
  </si>
  <si>
    <t>Crop and animal production, hunting and related service activities</t>
  </si>
  <si>
    <t>Forestry and logging</t>
  </si>
  <si>
    <t>Fishing and aquaculture</t>
  </si>
  <si>
    <t>08</t>
  </si>
  <si>
    <t>Other mining and quarrying</t>
  </si>
  <si>
    <t>10</t>
  </si>
  <si>
    <t>19</t>
  </si>
  <si>
    <t>20</t>
  </si>
  <si>
    <t>Manufacture of food products</t>
  </si>
  <si>
    <t>Manufacture of beverages</t>
  </si>
  <si>
    <t>Manufacture of tobacco products</t>
  </si>
  <si>
    <t>Manufacture of leather and related products</t>
  </si>
  <si>
    <t>Manufacture of paper and paper products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</si>
  <si>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</si>
  <si>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</si>
  <si>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</si>
  <si>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</si>
  <si>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</si>
  <si>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</si>
  <si>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</si>
  <si>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furniture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</si>
  <si>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</si>
  <si>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</si>
  <si>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</si>
  <si>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</si>
  <si>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Air transport</t>
  </si>
  <si>
    <t>Warehousing and support activities for transportation</t>
  </si>
  <si>
    <t>Postal and courier activities</t>
  </si>
  <si>
    <t>51</t>
  </si>
  <si>
    <t>52</t>
  </si>
  <si>
    <t>55</t>
  </si>
  <si>
    <t>56</t>
  </si>
  <si>
    <t>Accommodation</t>
  </si>
  <si>
    <t>Food and beverage service activities</t>
  </si>
  <si>
    <t>Telecommunications</t>
  </si>
  <si>
    <t>Public administration and defence; compulsory social security</t>
  </si>
  <si>
    <t>Education</t>
  </si>
  <si>
    <t>Human health activities</t>
  </si>
  <si>
    <t>Direct purchases abroad by residents</t>
  </si>
  <si>
    <t>CIF/FOB Adjustment on Imports</t>
  </si>
  <si>
    <t xml:space="preserve">TOTAL </t>
  </si>
  <si>
    <t>Matrix 1. GROSS OUTPUT (At Basic Prices)</t>
  </si>
  <si>
    <t>Manufacture of electrical equipment</t>
  </si>
  <si>
    <t>Manufacture of machinery and equipment n.e.c.</t>
  </si>
  <si>
    <t>011</t>
  </si>
  <si>
    <t>Cereals</t>
  </si>
  <si>
    <t>012</t>
  </si>
  <si>
    <t>Vegetables</t>
  </si>
  <si>
    <t>013</t>
  </si>
  <si>
    <t>Fruit and nuts</t>
  </si>
  <si>
    <t>014</t>
  </si>
  <si>
    <t>Oilseeds and oleaginous fruits</t>
  </si>
  <si>
    <t>015</t>
  </si>
  <si>
    <t>Edible roots and tubers with high starch or inulin content</t>
  </si>
  <si>
    <t>016</t>
  </si>
  <si>
    <t>Stimulant, spice and aromatic crops</t>
  </si>
  <si>
    <t>017</t>
  </si>
  <si>
    <t>Pulses (dried leguminous vegetables)</t>
  </si>
  <si>
    <t>018</t>
  </si>
  <si>
    <t>Sugar crops</t>
  </si>
  <si>
    <t>019</t>
  </si>
  <si>
    <t>Forage products, fibres, living plants, cut flowers and flower buds, unmanufactured tobacco, and natural rubber</t>
  </si>
  <si>
    <t>021</t>
  </si>
  <si>
    <t>Live animals</t>
  </si>
  <si>
    <t>022</t>
  </si>
  <si>
    <t>Raw milk</t>
  </si>
  <si>
    <t>023</t>
  </si>
  <si>
    <t>Eggs of hens or other birds in shell, fresh</t>
  </si>
  <si>
    <t>029</t>
  </si>
  <si>
    <t>Other animal products</t>
  </si>
  <si>
    <t>Financial service activities, except insurance and pension funding</t>
  </si>
  <si>
    <t>Insurance, reinsurance and pension funding, except compulsory social security</t>
  </si>
  <si>
    <t>Activities auxiliary to financial service and insurance activities</t>
  </si>
  <si>
    <t>Real estate activities</t>
  </si>
  <si>
    <t>70</t>
  </si>
  <si>
    <t>74</t>
  </si>
  <si>
    <t>75</t>
  </si>
  <si>
    <t>Legal and accounting activities</t>
  </si>
  <si>
    <t>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</si>
  <si>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</si>
  <si>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</si>
  <si>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</si>
  <si>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</t>
  </si>
  <si>
    <t>Veterinary activities</t>
  </si>
  <si>
    <t>77</t>
  </si>
  <si>
    <t>78</t>
  </si>
  <si>
    <t>79</t>
  </si>
  <si>
    <t>80</t>
  </si>
  <si>
    <t>Rental and leasing activities</t>
  </si>
  <si>
    <t>Employment activities</t>
  </si>
  <si>
    <t>Travel agency, tour operator, reservation service and related activities</t>
  </si>
  <si>
    <t>Security and investigation activities</t>
  </si>
  <si>
    <t>Services to buildings and landscape activities</t>
  </si>
  <si>
    <t>Office administrative, office support and other business support activities</t>
  </si>
  <si>
    <t>41-43</t>
  </si>
  <si>
    <t xml:space="preserve">Construction </t>
  </si>
  <si>
    <t>Electricity, gas, steam and air conditioning supply</t>
  </si>
  <si>
    <t>36-37</t>
  </si>
  <si>
    <t>Water collection,  treatment and supply and sewerage</t>
  </si>
  <si>
    <t>NON-PROFIT INSTITUTIONS SERVING HOUSEHOLDS</t>
  </si>
  <si>
    <t>GROSS CAPITAL FORMATIONI</t>
  </si>
  <si>
    <t>EXPORTS</t>
  </si>
  <si>
    <t>FIXED CAPITAL FORMATION</t>
  </si>
  <si>
    <t>GODDS</t>
  </si>
  <si>
    <t>SERVICES</t>
  </si>
  <si>
    <t>TOTAL EXPORTS</t>
  </si>
  <si>
    <t>CIF/FOB ADJUSTMENT ON IMPORTS</t>
  </si>
  <si>
    <t>TOTAL IMPORTS</t>
  </si>
  <si>
    <t xml:space="preserve">Total Domestic Output </t>
  </si>
  <si>
    <t>Total Supply at basic price</t>
  </si>
  <si>
    <t>29,30</t>
  </si>
  <si>
    <t>Manufacture of motor vehicles, trailers and semi-trailers and other transport equipment</t>
  </si>
  <si>
    <t>Other manufacturing</t>
  </si>
  <si>
    <t>TRADE AND TRANSPORT MARGINS</t>
  </si>
  <si>
    <t>TAXES LESS SUBSIDIES ON PRODUCTS</t>
  </si>
  <si>
    <t>TOTAL SUPPLY</t>
  </si>
  <si>
    <t>TAXES ON PRODUCTS</t>
  </si>
  <si>
    <t>SUBSIDIES ON PRODUCTS</t>
  </si>
  <si>
    <t>TOTAL TAXES (NET OF SUBSIDIES)</t>
  </si>
  <si>
    <t>Trade Margin</t>
  </si>
  <si>
    <t>Freight margin</t>
  </si>
  <si>
    <t>Manufacture of textiles</t>
  </si>
  <si>
    <t xml:space="preserve">Manufacture of wearing apperals </t>
  </si>
  <si>
    <t>Manufacture of wood and of product of wood and cork</t>
  </si>
  <si>
    <t>Printing and reproduction of recorded media</t>
  </si>
  <si>
    <t xml:space="preserve">Total Intermediate Use </t>
  </si>
  <si>
    <t>IMPORTS of GOODS and SERVICES</t>
  </si>
  <si>
    <t>TRADE and TRANSPORT MARGIN</t>
  </si>
  <si>
    <t xml:space="preserve">Final Consumption Expenditure </t>
  </si>
  <si>
    <t>Total Capital Formation</t>
  </si>
  <si>
    <t>HOUSEHOLD CONSUMPTION EXPENDITURES</t>
  </si>
  <si>
    <t>GOVERNMENT COLLECTIVE CONSUMPTION</t>
  </si>
  <si>
    <t>GOVERNMENT INDIVIDUAL COLLECTION</t>
  </si>
  <si>
    <t>TOTAL GENERAL GOVERNMENTCONSUMPTION</t>
  </si>
  <si>
    <t>TOTAL FINAL CONSUMPTION EXPENDITURE</t>
  </si>
  <si>
    <t>TOTAL USE AT PURCHASER'S PRICE</t>
  </si>
  <si>
    <t>Country: Nepal</t>
  </si>
  <si>
    <t>Sector: All</t>
  </si>
  <si>
    <t>Reference Year: 2010/11</t>
  </si>
  <si>
    <t>Sector:All</t>
  </si>
  <si>
    <t>TOTAL DOMESTIC PRODUCTION</t>
  </si>
  <si>
    <t>TOTAL USE  IN PURCHASERS' PRICES</t>
  </si>
  <si>
    <t>TOTAL GROSS VALUE ADDED/GDP</t>
  </si>
  <si>
    <t>Compensation of employees</t>
  </si>
  <si>
    <t>Taxes less subsidies on production and imports</t>
  </si>
  <si>
    <t>321</t>
  </si>
  <si>
    <t>Taxes on products</t>
  </si>
  <si>
    <t>322</t>
  </si>
  <si>
    <t>Subsidies on products</t>
  </si>
  <si>
    <t>323</t>
  </si>
  <si>
    <t>Other taxles less subsidies on production</t>
  </si>
  <si>
    <t>Mixed income/Operating surplus ,gross</t>
  </si>
  <si>
    <t>TOTAL OUTPUT</t>
  </si>
  <si>
    <t>GOODS</t>
  </si>
  <si>
    <t>MATRIX OF GROSS OUTPUT IMPORT VECTOR/MARGIN VECTOR</t>
  </si>
  <si>
    <t>MATRIX OF INTERMEDIATE CONSUMPTION/DEMAND VECTOR</t>
  </si>
  <si>
    <t>90-93</t>
  </si>
  <si>
    <t>94-96</t>
  </si>
  <si>
    <t>97-98</t>
  </si>
  <si>
    <t>Art,Entetainment and Recreation</t>
  </si>
  <si>
    <t>Other service activities</t>
  </si>
  <si>
    <t>Activities of households as employers; undifferentiated goods- and services-producing activities of households for own use</t>
  </si>
  <si>
    <t>CHANGES IN INVENTORIES AND NET ACQUISITION OF VALUEABLES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</si>
</sst>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0.0_);\(0.0\)"/>
    <numFmt numFmtId="165" formatCode="0.000"/>
    <numFmt numFmtId="166" formatCode="0.0000000_);\(0.0000000\)"/>
    <numFmt numFmtId="167" formatCode="0.0_)"/>
    <numFmt numFmtId="168" formatCode="_(* #,##0.00_);_(* \(#,##0.00\);_(* \-??_);_(@_)"/>
    <numFmt numFmtId="169" formatCode="0_);[Red]\(0\)"/>
    <numFmt numFmtId="170" formatCode="_(* #,##0_);_(* \(#,##0\);_(* \-??_);_(@_)"/>
  </numFmts>
  <fonts count="3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0"/>
      <color indexed="10"/>
      <name val="Arial Narrow"/>
      <family val="2"/>
    </font>
    <font>
      <b/>
      <sz val="8"/>
      <color rgb="FFFFFF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color theme="3"/>
      <name val="Cambria"/>
      <family val="2"/>
      <scheme val="major"/>
    </font>
    <font>
      <sz val="12"/>
      <name val="Times New Roman"/>
      <family val="1"/>
    </font>
    <font>
      <sz val="12"/>
      <name val="Helv"/>
    </font>
    <font>
      <sz val="11"/>
      <color indexed="8"/>
      <name val="Calibri"/>
      <family val="2"/>
    </font>
    <font>
      <sz val="14"/>
      <name val="AngsanaUPC"/>
      <family val="1"/>
    </font>
    <font>
      <sz val="10"/>
      <color indexed="8"/>
      <name val="Times New Roman"/>
      <family val="2"/>
    </font>
    <font>
      <sz val="12"/>
      <name val="Univers (WN)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1">
    <xf numFmtId="0" fontId="0" fillId="0" borderId="0"/>
    <xf numFmtId="0" fontId="2" fillId="0" borderId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19" applyNumberFormat="0" applyAlignment="0" applyProtection="0"/>
    <xf numFmtId="0" fontId="19" fillId="15" borderId="20" applyNumberFormat="0" applyAlignment="0" applyProtection="0"/>
    <xf numFmtId="0" fontId="20" fillId="15" borderId="19" applyNumberFormat="0" applyAlignment="0" applyProtection="0"/>
    <xf numFmtId="0" fontId="21" fillId="0" borderId="21" applyNumberFormat="0" applyFill="0" applyAlignment="0" applyProtection="0"/>
    <xf numFmtId="0" fontId="22" fillId="16" borderId="22" applyNumberFormat="0" applyAlignment="0" applyProtection="0"/>
    <xf numFmtId="0" fontId="23" fillId="0" borderId="0" applyNumberFormat="0" applyFill="0" applyBorder="0" applyAlignment="0" applyProtection="0"/>
    <xf numFmtId="0" fontId="11" fillId="17" borderId="23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24" applyNumberFormat="0" applyFill="0" applyAlignment="0" applyProtection="0"/>
    <xf numFmtId="0" fontId="26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26" fillId="41" borderId="0" applyNumberFormat="0" applyBorder="0" applyAlignment="0" applyProtection="0"/>
    <xf numFmtId="0" fontId="2" fillId="0" borderId="0"/>
    <xf numFmtId="0" fontId="3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1" fillId="0" borderId="0"/>
    <xf numFmtId="0" fontId="2" fillId="0" borderId="0"/>
    <xf numFmtId="170" fontId="3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ill="0" applyBorder="0" applyAlignment="0" applyProtection="0"/>
    <xf numFmtId="43" fontId="2" fillId="0" borderId="0" applyFont="0" applyFill="0" applyBorder="0" applyAlignment="0" applyProtection="0"/>
    <xf numFmtId="169" fontId="2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170" fontId="37" fillId="0" borderId="0"/>
    <xf numFmtId="0" fontId="2" fillId="0" borderId="0"/>
    <xf numFmtId="170" fontId="37" fillId="0" borderId="0"/>
    <xf numFmtId="0" fontId="2" fillId="0" borderId="0"/>
    <xf numFmtId="170" fontId="37" fillId="0" borderId="0"/>
    <xf numFmtId="0" fontId="2" fillId="0" borderId="0"/>
    <xf numFmtId="170" fontId="37" fillId="0" borderId="0"/>
    <xf numFmtId="170" fontId="3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31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170" fontId="37" fillId="0" borderId="0"/>
    <xf numFmtId="0" fontId="2" fillId="0" borderId="0"/>
    <xf numFmtId="170" fontId="37" fillId="0" borderId="0"/>
    <xf numFmtId="0" fontId="2" fillId="0" borderId="0"/>
    <xf numFmtId="17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167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33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2" fillId="0" borderId="0"/>
    <xf numFmtId="0" fontId="2" fillId="0" borderId="0"/>
    <xf numFmtId="167" fontId="32" fillId="0" borderId="0"/>
    <xf numFmtId="0" fontId="2" fillId="0" borderId="0"/>
    <xf numFmtId="0" fontId="2" fillId="0" borderId="0"/>
    <xf numFmtId="0" fontId="34" fillId="0" borderId="0" applyFont="0" applyFill="0" applyBorder="0" applyAlignment="0" applyProtection="0"/>
    <xf numFmtId="0" fontId="2" fillId="0" borderId="0"/>
    <xf numFmtId="0" fontId="2" fillId="0" borderId="0" applyAlignment="0"/>
    <xf numFmtId="0" fontId="2" fillId="0" borderId="0" applyAlignment="0"/>
    <xf numFmtId="170" fontId="37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33" fillId="0" borderId="0"/>
    <xf numFmtId="0" fontId="38" fillId="0" borderId="0" applyNumberFormat="0" applyFill="0" applyBorder="0" applyAlignment="0" applyProtection="0">
      <alignment vertical="top"/>
      <protection locked="0"/>
    </xf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/>
    <xf numFmtId="0" fontId="3" fillId="0" borderId="0" xfId="1" applyFont="1"/>
    <xf numFmtId="0" fontId="3" fillId="0" borderId="0" xfId="1" applyFont="1" applyAlignment="1">
      <alignment vertical="top"/>
    </xf>
    <xf numFmtId="49" fontId="4" fillId="2" borderId="1" xfId="1" applyNumberFormat="1" applyFont="1" applyFill="1" applyBorder="1"/>
    <xf numFmtId="0" fontId="4" fillId="2" borderId="1" xfId="1" applyFont="1" applyFill="1" applyBorder="1" applyAlignment="1">
      <alignment vertical="top" wrapText="1"/>
    </xf>
    <xf numFmtId="49" fontId="3" fillId="3" borderId="1" xfId="1" applyNumberFormat="1" applyFont="1" applyFill="1" applyBorder="1"/>
    <xf numFmtId="0" fontId="3" fillId="3" borderId="1" xfId="1" applyFont="1" applyFill="1" applyBorder="1" applyAlignment="1">
      <alignment vertical="top" wrapText="1"/>
    </xf>
    <xf numFmtId="0" fontId="1" fillId="5" borderId="6" xfId="0" applyFont="1" applyFill="1" applyBorder="1"/>
    <xf numFmtId="0" fontId="1" fillId="3" borderId="5" xfId="0" applyFont="1" applyFill="1" applyBorder="1" applyAlignment="1"/>
    <xf numFmtId="0" fontId="1" fillId="3" borderId="6" xfId="0" applyFont="1" applyFill="1" applyBorder="1" applyAlignment="1"/>
    <xf numFmtId="0" fontId="1" fillId="3" borderId="5" xfId="0" applyFont="1" applyFill="1" applyBorder="1" applyAlignment="1">
      <alignment vertical="top" wrapText="1"/>
    </xf>
    <xf numFmtId="0" fontId="5" fillId="5" borderId="6" xfId="0" applyFont="1" applyFill="1" applyBorder="1"/>
    <xf numFmtId="49" fontId="3" fillId="2" borderId="1" xfId="1" applyNumberFormat="1" applyFont="1" applyFill="1" applyBorder="1"/>
    <xf numFmtId="0" fontId="3" fillId="2" borderId="1" xfId="1" applyFont="1" applyFill="1" applyBorder="1" applyAlignment="1">
      <alignment vertical="top" wrapText="1"/>
    </xf>
    <xf numFmtId="49" fontId="4" fillId="6" borderId="1" xfId="1" applyNumberFormat="1" applyFont="1" applyFill="1" applyBorder="1"/>
    <xf numFmtId="0" fontId="4" fillId="6" borderId="1" xfId="1" applyFont="1" applyFill="1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8" fillId="4" borderId="5" xfId="0" applyFont="1" applyFill="1" applyBorder="1" applyAlignment="1">
      <alignment horizontal="left"/>
    </xf>
    <xf numFmtId="0" fontId="1" fillId="4" borderId="6" xfId="0" applyFont="1" applyFill="1" applyBorder="1"/>
    <xf numFmtId="0" fontId="3" fillId="4" borderId="5" xfId="1" applyFont="1" applyFill="1" applyBorder="1"/>
    <xf numFmtId="0" fontId="3" fillId="4" borderId="2" xfId="1" applyFont="1" applyFill="1" applyBorder="1" applyAlignment="1">
      <alignment vertical="top"/>
    </xf>
    <xf numFmtId="0" fontId="5" fillId="5" borderId="2" xfId="0" applyFont="1" applyFill="1" applyBorder="1" applyAlignment="1"/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49" fontId="3" fillId="4" borderId="3" xfId="1" applyNumberFormat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3" fillId="4" borderId="9" xfId="1" applyFont="1" applyFill="1" applyBorder="1" applyAlignment="1">
      <alignment horizontal="center" vertical="center"/>
    </xf>
    <xf numFmtId="49" fontId="3" fillId="4" borderId="10" xfId="1" applyNumberFormat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/>
    </xf>
    <xf numFmtId="49" fontId="3" fillId="4" borderId="12" xfId="1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wrapText="1"/>
    </xf>
    <xf numFmtId="0" fontId="1" fillId="4" borderId="1" xfId="0" applyFont="1" applyFill="1" applyBorder="1"/>
    <xf numFmtId="0" fontId="1" fillId="5" borderId="1" xfId="0" applyFont="1" applyFill="1" applyBorder="1"/>
    <xf numFmtId="49" fontId="3" fillId="7" borderId="1" xfId="1" applyNumberFormat="1" applyFont="1" applyFill="1" applyBorder="1"/>
    <xf numFmtId="0" fontId="3" fillId="7" borderId="1" xfId="1" applyFont="1" applyFill="1" applyBorder="1" applyAlignment="1">
      <alignment vertical="top" wrapText="1"/>
    </xf>
    <xf numFmtId="1" fontId="1" fillId="0" borderId="0" xfId="0" applyNumberFormat="1" applyFont="1"/>
    <xf numFmtId="0" fontId="1" fillId="4" borderId="2" xfId="0" applyFont="1" applyFill="1" applyBorder="1"/>
    <xf numFmtId="0" fontId="8" fillId="4" borderId="6" xfId="0" applyFont="1" applyFill="1" applyBorder="1" applyAlignment="1">
      <alignment horizontal="left"/>
    </xf>
    <xf numFmtId="1" fontId="5" fillId="5" borderId="6" xfId="0" applyNumberFormat="1" applyFont="1" applyFill="1" applyBorder="1"/>
    <xf numFmtId="1" fontId="1" fillId="4" borderId="6" xfId="0" applyNumberFormat="1" applyFont="1" applyFill="1" applyBorder="1"/>
    <xf numFmtId="1" fontId="1" fillId="5" borderId="6" xfId="0" applyNumberFormat="1" applyFont="1" applyFill="1" applyBorder="1"/>
    <xf numFmtId="1" fontId="8" fillId="4" borderId="5" xfId="0" applyNumberFormat="1" applyFont="1" applyFill="1" applyBorder="1" applyAlignment="1">
      <alignment horizontal="left"/>
    </xf>
    <xf numFmtId="0" fontId="8" fillId="4" borderId="6" xfId="0" applyFont="1" applyFill="1" applyBorder="1" applyAlignment="1">
      <alignment wrapText="1"/>
    </xf>
    <xf numFmtId="0" fontId="5" fillId="5" borderId="6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1" fillId="0" borderId="0" xfId="0" applyFont="1" applyFill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vertical="top"/>
    </xf>
    <xf numFmtId="164" fontId="1" fillId="0" borderId="0" xfId="0" applyNumberFormat="1" applyFont="1"/>
    <xf numFmtId="164" fontId="3" fillId="2" borderId="1" xfId="0" applyNumberFormat="1" applyFont="1" applyFill="1" applyBorder="1"/>
    <xf numFmtId="164" fontId="1" fillId="3" borderId="1" xfId="0" applyNumberFormat="1" applyFont="1" applyFill="1" applyBorder="1"/>
    <xf numFmtId="164" fontId="3" fillId="7" borderId="1" xfId="1" applyNumberFormat="1" applyFont="1" applyFill="1" applyBorder="1"/>
    <xf numFmtId="164" fontId="3" fillId="2" borderId="1" xfId="1" applyNumberFormat="1" applyFont="1" applyFill="1" applyBorder="1" applyAlignment="1">
      <alignment vertical="top" wrapText="1"/>
    </xf>
    <xf numFmtId="164" fontId="3" fillId="7" borderId="1" xfId="1" applyNumberFormat="1" applyFont="1" applyFill="1" applyBorder="1" applyAlignment="1">
      <alignment vertical="top" wrapText="1"/>
    </xf>
    <xf numFmtId="164" fontId="9" fillId="6" borderId="5" xfId="1" applyNumberFormat="1" applyFont="1" applyFill="1" applyBorder="1" applyAlignment="1">
      <alignment vertical="top" wrapText="1"/>
    </xf>
    <xf numFmtId="164" fontId="3" fillId="7" borderId="1" xfId="1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0" fillId="0" borderId="0" xfId="0" applyFont="1"/>
    <xf numFmtId="0" fontId="10" fillId="0" borderId="0" xfId="0" quotePrefix="1" applyFont="1"/>
    <xf numFmtId="49" fontId="4" fillId="8" borderId="1" xfId="1" applyNumberFormat="1" applyFont="1" applyFill="1" applyBorder="1"/>
    <xf numFmtId="0" fontId="4" fillId="8" borderId="1" xfId="1" applyFont="1" applyFill="1" applyBorder="1" applyAlignment="1">
      <alignment vertical="top" wrapText="1"/>
    </xf>
    <xf numFmtId="164" fontId="4" fillId="8" borderId="1" xfId="1" applyNumberFormat="1" applyFont="1" applyFill="1" applyBorder="1" applyAlignment="1">
      <alignment vertical="top" wrapText="1"/>
    </xf>
    <xf numFmtId="49" fontId="3" fillId="9" borderId="1" xfId="1" applyNumberFormat="1" applyFont="1" applyFill="1" applyBorder="1"/>
    <xf numFmtId="0" fontId="3" fillId="9" borderId="1" xfId="1" applyFont="1" applyFill="1" applyBorder="1" applyAlignment="1">
      <alignment vertical="top" wrapText="1"/>
    </xf>
    <xf numFmtId="164" fontId="3" fillId="9" borderId="1" xfId="1" applyNumberFormat="1" applyFont="1" applyFill="1" applyBorder="1" applyAlignment="1">
      <alignment vertical="top" wrapText="1"/>
    </xf>
    <xf numFmtId="49" fontId="3" fillId="10" borderId="1" xfId="1" applyNumberFormat="1" applyFont="1" applyFill="1" applyBorder="1"/>
    <xf numFmtId="0" fontId="3" fillId="10" borderId="1" xfId="1" applyFont="1" applyFill="1" applyBorder="1" applyAlignment="1">
      <alignment vertical="top" wrapText="1"/>
    </xf>
    <xf numFmtId="164" fontId="3" fillId="10" borderId="1" xfId="1" applyNumberFormat="1" applyFont="1" applyFill="1" applyBorder="1" applyAlignment="1">
      <alignment vertical="top" wrapText="1"/>
    </xf>
    <xf numFmtId="49" fontId="3" fillId="0" borderId="1" xfId="1" applyNumberFormat="1" applyFont="1" applyBorder="1"/>
    <xf numFmtId="0" fontId="3" fillId="0" borderId="1" xfId="1" applyFont="1" applyBorder="1" applyAlignment="1">
      <alignment vertical="top" wrapText="1"/>
    </xf>
    <xf numFmtId="164" fontId="3" fillId="0" borderId="1" xfId="1" applyNumberFormat="1" applyFont="1" applyBorder="1" applyAlignment="1">
      <alignment vertical="top" wrapText="1"/>
    </xf>
    <xf numFmtId="0" fontId="3" fillId="10" borderId="1" xfId="1" applyFont="1" applyFill="1" applyBorder="1" applyAlignment="1">
      <alignment horizontal="left" vertical="top" wrapText="1" indent="1"/>
    </xf>
    <xf numFmtId="0" fontId="3" fillId="0" borderId="1" xfId="1" applyFont="1" applyBorder="1" applyAlignment="1">
      <alignment horizontal="left" vertical="top" wrapText="1" indent="1"/>
    </xf>
    <xf numFmtId="165" fontId="1" fillId="0" borderId="0" xfId="0" applyNumberFormat="1" applyFont="1"/>
    <xf numFmtId="0" fontId="1" fillId="3" borderId="1" xfId="0" applyFont="1" applyFill="1" applyBorder="1" applyAlignment="1">
      <alignment horizontal="left" wrapText="1"/>
    </xf>
    <xf numFmtId="166" fontId="1" fillId="0" borderId="0" xfId="0" applyNumberFormat="1" applyFont="1"/>
    <xf numFmtId="164" fontId="3" fillId="3" borderId="1" xfId="0" applyNumberFormat="1" applyFont="1" applyFill="1" applyBorder="1"/>
    <xf numFmtId="0" fontId="1" fillId="3" borderId="1" xfId="0" applyFont="1" applyFill="1" applyBorder="1" applyAlignment="1">
      <alignment horizontal="left" wrapText="1"/>
    </xf>
    <xf numFmtId="2" fontId="1" fillId="0" borderId="0" xfId="0" applyNumberFormat="1" applyFont="1"/>
    <xf numFmtId="3" fontId="27" fillId="0" borderId="0" xfId="0" applyNumberFormat="1" applyFont="1" applyBorder="1"/>
    <xf numFmtId="3" fontId="28" fillId="0" borderId="0" xfId="0" applyNumberFormat="1" applyFont="1" applyFill="1" applyBorder="1"/>
    <xf numFmtId="3" fontId="29" fillId="0" borderId="0" xfId="0" applyNumberFormat="1" applyFont="1" applyBorder="1"/>
    <xf numFmtId="164" fontId="3" fillId="0" borderId="5" xfId="1" applyNumberFormat="1" applyFont="1" applyBorder="1" applyAlignment="1">
      <alignment vertical="top" wrapText="1"/>
    </xf>
    <xf numFmtId="1" fontId="29" fillId="0" borderId="0" xfId="0" applyNumberFormat="1" applyFont="1" applyFill="1" applyBorder="1"/>
    <xf numFmtId="0" fontId="1" fillId="7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top" wrapText="1"/>
    </xf>
    <xf numFmtId="0" fontId="1" fillId="7" borderId="7" xfId="0" applyFont="1" applyFill="1" applyBorder="1" applyAlignment="1">
      <alignment horizontal="center" vertical="top" wrapText="1"/>
    </xf>
    <xf numFmtId="0" fontId="1" fillId="7" borderId="15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 vertical="top" wrapText="1"/>
    </xf>
    <xf numFmtId="0" fontId="1" fillId="7" borderId="3" xfId="0" applyFont="1" applyFill="1" applyBorder="1" applyAlignment="1">
      <alignment horizontal="center" vertical="top" wrapText="1"/>
    </xf>
    <xf numFmtId="0" fontId="1" fillId="7" borderId="1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</cellXfs>
  <cellStyles count="2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55"/>
    <cellStyle name="Comma 10 2" xfId="56"/>
    <cellStyle name="Comma 11" xfId="57"/>
    <cellStyle name="Comma 12" xfId="58"/>
    <cellStyle name="Comma 13" xfId="59"/>
    <cellStyle name="Comma 14" xfId="60"/>
    <cellStyle name="Comma 15" xfId="61"/>
    <cellStyle name="Comma 16" xfId="250"/>
    <cellStyle name="Comma 17" xfId="249"/>
    <cellStyle name="Comma 18" xfId="248"/>
    <cellStyle name="Comma 19" xfId="247"/>
    <cellStyle name="Comma 2" xfId="50"/>
    <cellStyle name="Comma 2 10" xfId="63"/>
    <cellStyle name="Comma 2 11" xfId="64"/>
    <cellStyle name="Comma 2 12" xfId="65"/>
    <cellStyle name="Comma 2 13" xfId="66"/>
    <cellStyle name="Comma 2 14" xfId="67"/>
    <cellStyle name="Comma 2 15" xfId="68"/>
    <cellStyle name="Comma 2 16" xfId="69"/>
    <cellStyle name="Comma 2 17" xfId="70"/>
    <cellStyle name="Comma 2 18" xfId="71"/>
    <cellStyle name="Comma 2 19" xfId="72"/>
    <cellStyle name="Comma 2 2" xfId="73"/>
    <cellStyle name="Comma 2 2 2" xfId="74"/>
    <cellStyle name="Comma 2 2 2 2" xfId="75"/>
    <cellStyle name="Comma 2 2 2 2 2" xfId="76"/>
    <cellStyle name="Comma 2 2 2 2 3" xfId="77"/>
    <cellStyle name="Comma 2 2 2 2 3 2" xfId="78"/>
    <cellStyle name="Comma 2 2 2 2 3 3" xfId="79"/>
    <cellStyle name="Comma 2 2 2 2 3 4" xfId="246"/>
    <cellStyle name="Comma 2 2 2 2 3 4 2" xfId="245"/>
    <cellStyle name="Comma 2 2 2 2 3 4 3" xfId="244"/>
    <cellStyle name="Comma 2 2 2 2 4" xfId="243"/>
    <cellStyle name="Comma 2 2 2 2 4 2" xfId="242"/>
    <cellStyle name="Comma 2 2 2 2 4 2 2" xfId="241"/>
    <cellStyle name="Comma 2 2 2 3" xfId="80"/>
    <cellStyle name="Comma 2 2 3" xfId="81"/>
    <cellStyle name="Comma 2 2 3 2" xfId="82"/>
    <cellStyle name="Comma 2 20" xfId="83"/>
    <cellStyle name="Comma 2 21" xfId="84"/>
    <cellStyle name="Comma 2 22" xfId="85"/>
    <cellStyle name="Comma 2 23" xfId="86"/>
    <cellStyle name="Comma 2 24" xfId="87"/>
    <cellStyle name="Comma 2 25" xfId="88"/>
    <cellStyle name="Comma 2 26" xfId="62"/>
    <cellStyle name="Comma 2 3" xfId="89"/>
    <cellStyle name="Comma 2 4" xfId="90"/>
    <cellStyle name="Comma 2 5" xfId="91"/>
    <cellStyle name="Comma 2 6" xfId="92"/>
    <cellStyle name="Comma 2 7" xfId="93"/>
    <cellStyle name="Comma 2 8" xfId="94"/>
    <cellStyle name="Comma 2 9" xfId="95"/>
    <cellStyle name="Comma 20" xfId="96"/>
    <cellStyle name="Comma 20 2" xfId="97"/>
    <cellStyle name="Comma 27" xfId="98"/>
    <cellStyle name="Comma 27 2" xfId="99"/>
    <cellStyle name="Comma 29" xfId="100"/>
    <cellStyle name="Comma 29 2" xfId="101"/>
    <cellStyle name="Comma 3" xfId="102"/>
    <cellStyle name="Comma 3 2" xfId="103"/>
    <cellStyle name="Comma 3 3" xfId="104"/>
    <cellStyle name="Comma 3 39" xfId="105"/>
    <cellStyle name="Comma 3 4" xfId="240"/>
    <cellStyle name="Comma 3 4 2" xfId="239"/>
    <cellStyle name="Comma 3 4 2 2" xfId="238"/>
    <cellStyle name="Comma 30" xfId="106"/>
    <cellStyle name="Comma 30 2" xfId="107"/>
    <cellStyle name="Comma 4" xfId="108"/>
    <cellStyle name="Comma 4 2" xfId="109"/>
    <cellStyle name="Comma 4 3" xfId="110"/>
    <cellStyle name="Comma 4 4" xfId="111"/>
    <cellStyle name="Comma 5" xfId="112"/>
    <cellStyle name="Comma 6" xfId="113"/>
    <cellStyle name="Comma 67 2" xfId="114"/>
    <cellStyle name="Comma 7" xfId="115"/>
    <cellStyle name="Comma 70" xfId="116"/>
    <cellStyle name="Comma 8" xfId="117"/>
    <cellStyle name="Comma 9" xfId="118"/>
    <cellStyle name="Excel Built-in Comma 2" xfId="119"/>
    <cellStyle name="Excel Built-in Normal" xfId="120"/>
    <cellStyle name="Excel Built-in Normal 2" xfId="121"/>
    <cellStyle name="Excel Built-in Normal_50. Bishwo" xfId="12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237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44"/>
    <cellStyle name="Normal 10 2" xfId="123"/>
    <cellStyle name="Normal 11" xfId="124"/>
    <cellStyle name="Normal 12" xfId="125"/>
    <cellStyle name="Normal 13" xfId="126"/>
    <cellStyle name="Normal 14" xfId="127"/>
    <cellStyle name="Normal 15" xfId="128"/>
    <cellStyle name="Normal 16" xfId="51"/>
    <cellStyle name="Normal 16 2" xfId="129"/>
    <cellStyle name="Normal 17" xfId="130"/>
    <cellStyle name="Normal 18" xfId="131"/>
    <cellStyle name="Normal 19" xfId="132"/>
    <cellStyle name="Normal 2" xfId="1"/>
    <cellStyle name="Normal 2 10" xfId="133"/>
    <cellStyle name="Normal 2 11" xfId="134"/>
    <cellStyle name="Normal 2 12" xfId="135"/>
    <cellStyle name="Normal 2 13" xfId="136"/>
    <cellStyle name="Normal 2 14" xfId="137"/>
    <cellStyle name="Normal 2 2" xfId="53"/>
    <cellStyle name="Normal 2 2 2" xfId="52"/>
    <cellStyle name="Normal 2 2 2 2" xfId="139"/>
    <cellStyle name="Normal 2 2 2 2 4 2" xfId="140"/>
    <cellStyle name="Normal 2 2 3" xfId="141"/>
    <cellStyle name="Normal 2 2 4" xfId="142"/>
    <cellStyle name="Normal 2 2 5" xfId="143"/>
    <cellStyle name="Normal 2 2 6" xfId="144"/>
    <cellStyle name="Normal 2 2 7" xfId="145"/>
    <cellStyle name="Normal 2 2 8" xfId="138"/>
    <cellStyle name="Normal 2 2_50. Bishwo" xfId="146"/>
    <cellStyle name="Normal 2 3" xfId="147"/>
    <cellStyle name="Normal 2 3 2" xfId="45"/>
    <cellStyle name="Normal 2 4" xfId="42"/>
    <cellStyle name="Normal 2 4 2" xfId="46"/>
    <cellStyle name="Normal 2 5" xfId="148"/>
    <cellStyle name="Normal 2 6" xfId="149"/>
    <cellStyle name="Normal 2 7" xfId="150"/>
    <cellStyle name="Normal 2 8" xfId="151"/>
    <cellStyle name="Normal 2 9" xfId="152"/>
    <cellStyle name="Normal 2_50. Bishwo" xfId="236"/>
    <cellStyle name="Normal 20" xfId="153"/>
    <cellStyle name="Normal 20 2" xfId="154"/>
    <cellStyle name="Normal 21" xfId="155"/>
    <cellStyle name="Normal 21 2" xfId="156"/>
    <cellStyle name="Normal 22" xfId="157"/>
    <cellStyle name="Normal 22 2" xfId="158"/>
    <cellStyle name="Normal 23" xfId="159"/>
    <cellStyle name="Normal 24" xfId="160"/>
    <cellStyle name="Normal 24 2" xfId="161"/>
    <cellStyle name="Normal 25" xfId="162"/>
    <cellStyle name="Normal 25 2" xfId="163"/>
    <cellStyle name="Normal 26" xfId="164"/>
    <cellStyle name="Normal 26 2" xfId="165"/>
    <cellStyle name="Normal 27" xfId="166"/>
    <cellStyle name="Normal 27 2" xfId="167"/>
    <cellStyle name="Normal 28" xfId="168"/>
    <cellStyle name="Normal 28 2" xfId="169"/>
    <cellStyle name="Normal 29" xfId="170"/>
    <cellStyle name="Normal 3" xfId="171"/>
    <cellStyle name="Normal 3 2" xfId="172"/>
    <cellStyle name="Normal 3 3" xfId="173"/>
    <cellStyle name="Normal 3 4" xfId="174"/>
    <cellStyle name="Normal 3 5" xfId="235"/>
    <cellStyle name="Normal 3 6" xfId="234"/>
    <cellStyle name="Normal 3_9.1 &amp; 9.2" xfId="175"/>
    <cellStyle name="Normal 30" xfId="176"/>
    <cellStyle name="Normal 30 2" xfId="177"/>
    <cellStyle name="Normal 31" xfId="178"/>
    <cellStyle name="Normal 32" xfId="48"/>
    <cellStyle name="Normal 32 2" xfId="233"/>
    <cellStyle name="Normal 33" xfId="232"/>
    <cellStyle name="Normal 34" xfId="49"/>
    <cellStyle name="Normal 34 2" xfId="231"/>
    <cellStyle name="Normal 34 3" xfId="230"/>
    <cellStyle name="Normal 35" xfId="47"/>
    <cellStyle name="Normal 39" xfId="179"/>
    <cellStyle name="Normal 4" xfId="180"/>
    <cellStyle name="Normal 4 10" xfId="181"/>
    <cellStyle name="Normal 4 11" xfId="182"/>
    <cellStyle name="Normal 4 12" xfId="183"/>
    <cellStyle name="Normal 4 13" xfId="184"/>
    <cellStyle name="Normal 4 14" xfId="185"/>
    <cellStyle name="Normal 4 15" xfId="186"/>
    <cellStyle name="Normal 4 16" xfId="187"/>
    <cellStyle name="Normal 4 17" xfId="188"/>
    <cellStyle name="Normal 4 18" xfId="189"/>
    <cellStyle name="Normal 4 19" xfId="190"/>
    <cellStyle name="Normal 4 2" xfId="191"/>
    <cellStyle name="Normal 4 20" xfId="192"/>
    <cellStyle name="Normal 4 21" xfId="193"/>
    <cellStyle name="Normal 4 22" xfId="194"/>
    <cellStyle name="Normal 4 23" xfId="195"/>
    <cellStyle name="Normal 4 24" xfId="196"/>
    <cellStyle name="Normal 4 25" xfId="197"/>
    <cellStyle name="Normal 4 3" xfId="198"/>
    <cellStyle name="Normal 4 4" xfId="199"/>
    <cellStyle name="Normal 4 5" xfId="200"/>
    <cellStyle name="Normal 4 6" xfId="201"/>
    <cellStyle name="Normal 4 7" xfId="202"/>
    <cellStyle name="Normal 4 8" xfId="203"/>
    <cellStyle name="Normal 4 9" xfId="204"/>
    <cellStyle name="Normal 4_50. Bishwo" xfId="205"/>
    <cellStyle name="Normal 40" xfId="206"/>
    <cellStyle name="Normal 41" xfId="207"/>
    <cellStyle name="Normal 42" xfId="208"/>
    <cellStyle name="Normal 43" xfId="209"/>
    <cellStyle name="Normal 49" xfId="210"/>
    <cellStyle name="Normal 5" xfId="211"/>
    <cellStyle name="Normal 5 2" xfId="212"/>
    <cellStyle name="Normal 52" xfId="213"/>
    <cellStyle name="Normal 6" xfId="214"/>
    <cellStyle name="Normal 6 2" xfId="215"/>
    <cellStyle name="Normal 6 3" xfId="54"/>
    <cellStyle name="Normal 67" xfId="216"/>
    <cellStyle name="Normal 7" xfId="217"/>
    <cellStyle name="Normal 8" xfId="218"/>
    <cellStyle name="Normal 8 2" xfId="219"/>
    <cellStyle name="Normal 9" xfId="220"/>
    <cellStyle name="Note" xfId="15" builtinId="10" customBuiltin="1"/>
    <cellStyle name="Output" xfId="10" builtinId="21" customBuiltin="1"/>
    <cellStyle name="Percent 2" xfId="221"/>
    <cellStyle name="Percent 2 2" xfId="222"/>
    <cellStyle name="Percent 2 2 2" xfId="223"/>
    <cellStyle name="Percent 2 3" xfId="224"/>
    <cellStyle name="Percent 2 4" xfId="225"/>
    <cellStyle name="Percent 3" xfId="226"/>
    <cellStyle name="Percent 4" xfId="227"/>
    <cellStyle name="Percent 67 2" xfId="228"/>
    <cellStyle name="SHEET" xfId="229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05"/>
  <sheetViews>
    <sheetView zoomScale="110" zoomScaleNormal="110"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XFD1048576"/>
    </sheetView>
  </sheetViews>
  <sheetFormatPr defaultColWidth="9.1796875" defaultRowHeight="12.75" customHeight="1"/>
  <cols>
    <col min="1" max="1" width="5.453125" style="2" customWidth="1"/>
    <col min="2" max="2" width="19.26953125" style="3" customWidth="1"/>
    <col min="3" max="3" width="16.453125" style="1" customWidth="1"/>
    <col min="4" max="4" width="7.81640625" style="1" customWidth="1"/>
    <col min="5" max="5" width="9.453125" style="1" customWidth="1"/>
    <col min="6" max="6" width="7.81640625" style="1" customWidth="1"/>
    <col min="7" max="30" width="8.54296875" style="1" customWidth="1"/>
    <col min="31" max="31" width="10" style="1" customWidth="1"/>
    <col min="32" max="38" width="7.81640625" style="1" customWidth="1"/>
    <col min="39" max="40" width="9.453125" style="1" customWidth="1"/>
    <col min="41" max="44" width="7.81640625" style="1" customWidth="1"/>
    <col min="45" max="45" width="9.1796875" style="1" customWidth="1"/>
    <col min="46" max="51" width="10" style="1" customWidth="1"/>
    <col min="52" max="52" width="8" style="1" customWidth="1"/>
    <col min="53" max="58" width="7.81640625" style="1" customWidth="1"/>
    <col min="59" max="59" width="13.81640625" style="1" customWidth="1"/>
    <col min="60" max="60" width="10.54296875" style="1" customWidth="1"/>
    <col min="61" max="62" width="7.81640625" style="1" customWidth="1"/>
    <col min="63" max="64" width="11.1796875" style="1" customWidth="1"/>
    <col min="65" max="65" width="8.26953125" style="1" customWidth="1"/>
    <col min="66" max="66" width="8" style="1" customWidth="1"/>
    <col min="67" max="67" width="8.54296875" style="1" customWidth="1"/>
    <col min="68" max="68" width="10.7265625" style="59" customWidth="1"/>
    <col min="69" max="70" width="10.7265625" style="1" customWidth="1"/>
    <col min="71" max="71" width="8.54296875" style="1" customWidth="1"/>
    <col min="72" max="72" width="8" style="1" customWidth="1"/>
    <col min="73" max="73" width="8.26953125" style="1" customWidth="1"/>
    <col min="74" max="74" width="8.81640625" style="1" customWidth="1"/>
    <col min="75" max="75" width="8.26953125" style="1" customWidth="1"/>
    <col min="76" max="76" width="9.26953125" style="1" customWidth="1"/>
    <col min="77" max="77" width="10.26953125" style="1" customWidth="1"/>
    <col min="78" max="16384" width="9.1796875" style="1"/>
  </cols>
  <sheetData>
    <row r="1" spans="1:77" ht="12.75" customHeight="1">
      <c r="A1" s="17" t="s">
        <v>315</v>
      </c>
    </row>
    <row r="2" spans="1:77" ht="12.75" customHeight="1">
      <c r="A2" s="18" t="s">
        <v>297</v>
      </c>
      <c r="C2" s="72"/>
    </row>
    <row r="3" spans="1:77" ht="12.75" customHeight="1">
      <c r="A3" s="18" t="s">
        <v>300</v>
      </c>
      <c r="BT3" s="56"/>
      <c r="BU3" s="57"/>
      <c r="BV3" s="57"/>
      <c r="BW3" s="57"/>
      <c r="BX3" s="57"/>
      <c r="BY3" s="56"/>
    </row>
    <row r="4" spans="1:77" ht="12.75" customHeight="1">
      <c r="A4" s="18" t="s">
        <v>299</v>
      </c>
      <c r="C4" s="73"/>
      <c r="BT4" s="56"/>
      <c r="BU4" s="57"/>
      <c r="BV4" s="57"/>
      <c r="BW4" s="57"/>
      <c r="BX4" s="57"/>
      <c r="BY4" s="58"/>
    </row>
    <row r="5" spans="1:77" ht="12.75" customHeight="1">
      <c r="A5" s="21"/>
      <c r="B5" s="22"/>
      <c r="C5" s="19" t="s">
        <v>202</v>
      </c>
      <c r="D5" s="20"/>
      <c r="E5" s="20"/>
      <c r="F5" s="53"/>
      <c r="G5" s="1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9"/>
      <c r="AG5" s="20"/>
      <c r="AH5" s="20"/>
      <c r="AI5" s="19"/>
      <c r="AJ5" s="20"/>
      <c r="AK5" s="20"/>
      <c r="AL5" s="20"/>
      <c r="AM5" s="19"/>
      <c r="AN5" s="20"/>
      <c r="AO5" s="20"/>
      <c r="AP5" s="19"/>
      <c r="AQ5" s="20"/>
      <c r="AR5" s="20"/>
      <c r="AS5" s="19"/>
      <c r="AT5" s="19"/>
      <c r="AU5" s="20"/>
      <c r="AV5" s="20"/>
      <c r="AW5" s="20"/>
      <c r="AX5" s="20"/>
      <c r="AY5" s="20"/>
      <c r="AZ5" s="47"/>
      <c r="BA5" s="19"/>
      <c r="BB5" s="20"/>
      <c r="BC5" s="20"/>
      <c r="BD5" s="20"/>
      <c r="BE5" s="20"/>
      <c r="BF5" s="20"/>
      <c r="BG5" s="19"/>
      <c r="BH5" s="19"/>
      <c r="BI5" s="19"/>
      <c r="BJ5" s="19"/>
      <c r="BK5" s="42"/>
      <c r="BL5" s="42"/>
      <c r="BM5" s="109" t="s">
        <v>269</v>
      </c>
      <c r="BN5" s="99" t="s">
        <v>287</v>
      </c>
      <c r="BO5" s="99"/>
      <c r="BP5" s="99"/>
      <c r="BQ5" s="99"/>
      <c r="BR5" s="100" t="s">
        <v>270</v>
      </c>
      <c r="BS5" s="99" t="s">
        <v>288</v>
      </c>
      <c r="BT5" s="99"/>
      <c r="BU5" s="99"/>
      <c r="BV5" s="99" t="s">
        <v>275</v>
      </c>
      <c r="BW5" s="99"/>
      <c r="BX5" s="99"/>
      <c r="BY5" s="99" t="s">
        <v>276</v>
      </c>
    </row>
    <row r="6" spans="1:77" ht="12.75" customHeight="1">
      <c r="A6" s="36"/>
      <c r="B6" s="23"/>
      <c r="C6" s="12"/>
      <c r="D6" s="8"/>
      <c r="E6" s="8"/>
      <c r="F6" s="8"/>
      <c r="G6" s="104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55"/>
      <c r="AC6" s="54"/>
      <c r="AD6" s="54"/>
      <c r="AE6" s="12"/>
      <c r="AF6" s="12"/>
      <c r="AG6" s="8"/>
      <c r="AH6" s="8"/>
      <c r="AI6" s="12"/>
      <c r="AJ6" s="8"/>
      <c r="AK6" s="8"/>
      <c r="AL6" s="8"/>
      <c r="AM6" s="12"/>
      <c r="AN6" s="8"/>
      <c r="AO6" s="8"/>
      <c r="AP6" s="12"/>
      <c r="AQ6" s="8"/>
      <c r="AR6" s="8"/>
      <c r="AS6" s="12"/>
      <c r="AT6" s="12"/>
      <c r="AU6" s="8"/>
      <c r="AV6" s="8"/>
      <c r="AW6" s="8"/>
      <c r="AX6" s="8"/>
      <c r="AY6" s="8"/>
      <c r="AZ6" s="8"/>
      <c r="BA6" s="12"/>
      <c r="BB6" s="8"/>
      <c r="BC6" s="8"/>
      <c r="BD6" s="8"/>
      <c r="BE6" s="8"/>
      <c r="BF6" s="8"/>
      <c r="BG6" s="12"/>
      <c r="BH6" s="12"/>
      <c r="BI6" s="12"/>
      <c r="BJ6" s="12"/>
      <c r="BK6" s="43"/>
      <c r="BL6" s="43"/>
      <c r="BM6" s="109"/>
      <c r="BN6" s="101" t="s">
        <v>264</v>
      </c>
      <c r="BO6" s="101" t="s">
        <v>265</v>
      </c>
      <c r="BP6" s="101" t="s">
        <v>267</v>
      </c>
      <c r="BQ6" s="106" t="s">
        <v>268</v>
      </c>
      <c r="BR6" s="100"/>
      <c r="BS6" s="101" t="s">
        <v>280</v>
      </c>
      <c r="BT6" s="101" t="s">
        <v>281</v>
      </c>
      <c r="BU6" s="101" t="s">
        <v>274</v>
      </c>
      <c r="BV6" s="101" t="s">
        <v>277</v>
      </c>
      <c r="BW6" s="101" t="s">
        <v>278</v>
      </c>
      <c r="BX6" s="101" t="s">
        <v>279</v>
      </c>
      <c r="BY6" s="99"/>
    </row>
    <row r="7" spans="1:77" ht="12.75" customHeight="1">
      <c r="A7" s="34" t="s">
        <v>0</v>
      </c>
      <c r="B7" s="35" t="s">
        <v>1</v>
      </c>
      <c r="C7" s="30" t="s">
        <v>4</v>
      </c>
      <c r="D7" s="31" t="s">
        <v>6</v>
      </c>
      <c r="E7" s="32" t="s">
        <v>8</v>
      </c>
      <c r="F7" s="26" t="s">
        <v>164</v>
      </c>
      <c r="G7" s="28" t="s">
        <v>166</v>
      </c>
      <c r="H7" s="28" t="s">
        <v>14</v>
      </c>
      <c r="I7" s="28" t="s">
        <v>16</v>
      </c>
      <c r="J7" s="28" t="s">
        <v>18</v>
      </c>
      <c r="K7" s="28" t="s">
        <v>19</v>
      </c>
      <c r="L7" s="28" t="s">
        <v>21</v>
      </c>
      <c r="M7" s="28" t="s">
        <v>23</v>
      </c>
      <c r="N7" s="28" t="s">
        <v>25</v>
      </c>
      <c r="O7" s="28" t="s">
        <v>27</v>
      </c>
      <c r="P7" s="26" t="s">
        <v>167</v>
      </c>
      <c r="Q7" s="28" t="s">
        <v>168</v>
      </c>
      <c r="R7" s="28" t="s">
        <v>31</v>
      </c>
      <c r="S7" s="28" t="s">
        <v>33</v>
      </c>
      <c r="T7" s="28" t="s">
        <v>35</v>
      </c>
      <c r="U7" s="28" t="s">
        <v>37</v>
      </c>
      <c r="V7" s="28" t="s">
        <v>39</v>
      </c>
      <c r="W7" s="11" t="s">
        <v>41</v>
      </c>
      <c r="X7" s="11" t="s">
        <v>43</v>
      </c>
      <c r="Y7" s="11" t="s">
        <v>45</v>
      </c>
      <c r="Z7" s="28" t="s">
        <v>271</v>
      </c>
      <c r="AA7" s="28" t="s">
        <v>51</v>
      </c>
      <c r="AB7" s="28" t="s">
        <v>53</v>
      </c>
      <c r="AC7" s="29" t="s">
        <v>59</v>
      </c>
      <c r="AD7" s="29" t="s">
        <v>258</v>
      </c>
      <c r="AE7" s="26" t="s">
        <v>255</v>
      </c>
      <c r="AF7" s="26" t="s">
        <v>79</v>
      </c>
      <c r="AG7" s="26" t="s">
        <v>81</v>
      </c>
      <c r="AH7" s="26" t="s">
        <v>83</v>
      </c>
      <c r="AI7" s="25" t="s">
        <v>87</v>
      </c>
      <c r="AJ7" s="26" t="s">
        <v>189</v>
      </c>
      <c r="AK7" s="25" t="s">
        <v>190</v>
      </c>
      <c r="AL7" s="26" t="s">
        <v>91</v>
      </c>
      <c r="AM7" s="25" t="s">
        <v>191</v>
      </c>
      <c r="AN7" s="25" t="s">
        <v>192</v>
      </c>
      <c r="AO7" s="24" t="s">
        <v>97</v>
      </c>
      <c r="AP7" s="26" t="s">
        <v>103</v>
      </c>
      <c r="AQ7" s="24" t="s">
        <v>105</v>
      </c>
      <c r="AR7" s="24" t="s">
        <v>107</v>
      </c>
      <c r="AS7" s="26" t="s">
        <v>111</v>
      </c>
      <c r="AT7" s="26" t="s">
        <v>113</v>
      </c>
      <c r="AU7" s="26" t="s">
        <v>235</v>
      </c>
      <c r="AV7" s="26" t="s">
        <v>117</v>
      </c>
      <c r="AW7" s="26" t="s">
        <v>119</v>
      </c>
      <c r="AX7" s="26" t="s">
        <v>121</v>
      </c>
      <c r="AY7" s="26" t="s">
        <v>236</v>
      </c>
      <c r="AZ7" s="9" t="s">
        <v>237</v>
      </c>
      <c r="BA7" s="26" t="s">
        <v>245</v>
      </c>
      <c r="BB7" s="26" t="s">
        <v>246</v>
      </c>
      <c r="BC7" s="26" t="s">
        <v>247</v>
      </c>
      <c r="BD7" s="26" t="s">
        <v>248</v>
      </c>
      <c r="BE7" s="26" t="s">
        <v>125</v>
      </c>
      <c r="BF7" s="26" t="s">
        <v>127</v>
      </c>
      <c r="BG7" s="26" t="s">
        <v>131</v>
      </c>
      <c r="BH7" s="10" t="s">
        <v>133</v>
      </c>
      <c r="BI7" s="26" t="s">
        <v>135</v>
      </c>
      <c r="BJ7" s="26" t="s">
        <v>317</v>
      </c>
      <c r="BK7" s="25" t="s">
        <v>318</v>
      </c>
      <c r="BL7" s="25" t="s">
        <v>319</v>
      </c>
      <c r="BM7" s="109"/>
      <c r="BN7" s="102"/>
      <c r="BO7" s="102"/>
      <c r="BP7" s="102"/>
      <c r="BQ7" s="107"/>
      <c r="BR7" s="100"/>
      <c r="BS7" s="102"/>
      <c r="BT7" s="102"/>
      <c r="BU7" s="102"/>
      <c r="BV7" s="102"/>
      <c r="BW7" s="102"/>
      <c r="BX7" s="102"/>
      <c r="BY7" s="99"/>
    </row>
    <row r="8" spans="1:77" ht="43.5" customHeight="1">
      <c r="A8" s="34"/>
      <c r="B8" s="35"/>
      <c r="C8" s="61" t="s">
        <v>161</v>
      </c>
      <c r="D8" s="61" t="s">
        <v>162</v>
      </c>
      <c r="E8" s="33" t="s">
        <v>163</v>
      </c>
      <c r="F8" s="27" t="s">
        <v>165</v>
      </c>
      <c r="G8" s="28" t="s">
        <v>169</v>
      </c>
      <c r="H8" s="28" t="s">
        <v>170</v>
      </c>
      <c r="I8" s="28" t="s">
        <v>171</v>
      </c>
      <c r="J8" s="28" t="s">
        <v>282</v>
      </c>
      <c r="K8" s="28" t="s">
        <v>283</v>
      </c>
      <c r="L8" s="28" t="s">
        <v>172</v>
      </c>
      <c r="M8" s="28" t="s">
        <v>284</v>
      </c>
      <c r="N8" s="28" t="s">
        <v>173</v>
      </c>
      <c r="O8" s="28" t="s">
        <v>285</v>
      </c>
      <c r="P8" s="27" t="s">
        <v>174</v>
      </c>
      <c r="Q8" s="28" t="s">
        <v>175</v>
      </c>
      <c r="R8" s="28" t="s">
        <v>176</v>
      </c>
      <c r="S8" s="28" t="s">
        <v>176</v>
      </c>
      <c r="T8" s="28" t="s">
        <v>177</v>
      </c>
      <c r="U8" s="28" t="s">
        <v>178</v>
      </c>
      <c r="V8" s="28" t="s">
        <v>179</v>
      </c>
      <c r="W8" s="28" t="s">
        <v>180</v>
      </c>
      <c r="X8" s="28" t="s">
        <v>203</v>
      </c>
      <c r="Y8" s="28" t="s">
        <v>204</v>
      </c>
      <c r="Z8" s="28" t="s">
        <v>272</v>
      </c>
      <c r="AA8" s="28" t="s">
        <v>181</v>
      </c>
      <c r="AB8" s="27" t="s">
        <v>273</v>
      </c>
      <c r="AC8" s="27" t="s">
        <v>257</v>
      </c>
      <c r="AD8" s="27" t="s">
        <v>259</v>
      </c>
      <c r="AE8" s="27" t="s">
        <v>256</v>
      </c>
      <c r="AF8" s="28" t="s">
        <v>182</v>
      </c>
      <c r="AG8" s="28" t="s">
        <v>183</v>
      </c>
      <c r="AH8" s="28" t="s">
        <v>184</v>
      </c>
      <c r="AI8" s="28" t="s">
        <v>185</v>
      </c>
      <c r="AJ8" s="28" t="s">
        <v>186</v>
      </c>
      <c r="AK8" s="28" t="s">
        <v>187</v>
      </c>
      <c r="AL8" s="28" t="s">
        <v>188</v>
      </c>
      <c r="AM8" s="60" t="s">
        <v>193</v>
      </c>
      <c r="AN8" s="33" t="s">
        <v>194</v>
      </c>
      <c r="AO8" s="29" t="s">
        <v>195</v>
      </c>
      <c r="AP8" s="62" t="s">
        <v>231</v>
      </c>
      <c r="AQ8" s="27" t="s">
        <v>232</v>
      </c>
      <c r="AR8" s="27" t="s">
        <v>233</v>
      </c>
      <c r="AS8" s="28" t="s">
        <v>234</v>
      </c>
      <c r="AT8" s="28" t="s">
        <v>238</v>
      </c>
      <c r="AU8" s="28" t="s">
        <v>239</v>
      </c>
      <c r="AV8" s="28" t="s">
        <v>240</v>
      </c>
      <c r="AW8" s="28" t="s">
        <v>241</v>
      </c>
      <c r="AX8" s="28" t="s">
        <v>242</v>
      </c>
      <c r="AY8" s="28" t="s">
        <v>243</v>
      </c>
      <c r="AZ8" s="11" t="s">
        <v>244</v>
      </c>
      <c r="BA8" s="28" t="s">
        <v>249</v>
      </c>
      <c r="BB8" s="28" t="s">
        <v>250</v>
      </c>
      <c r="BC8" s="28" t="s">
        <v>251</v>
      </c>
      <c r="BD8" s="28" t="s">
        <v>252</v>
      </c>
      <c r="BE8" s="28" t="s">
        <v>253</v>
      </c>
      <c r="BF8" s="28" t="s">
        <v>254</v>
      </c>
      <c r="BG8" s="41" t="s">
        <v>196</v>
      </c>
      <c r="BH8" s="28" t="s">
        <v>197</v>
      </c>
      <c r="BI8" s="28" t="s">
        <v>198</v>
      </c>
      <c r="BJ8" s="28" t="s">
        <v>320</v>
      </c>
      <c r="BK8" s="27" t="s">
        <v>321</v>
      </c>
      <c r="BL8" s="27" t="s">
        <v>322</v>
      </c>
      <c r="BM8" s="109"/>
      <c r="BN8" s="103"/>
      <c r="BO8" s="103"/>
      <c r="BP8" s="103"/>
      <c r="BQ8" s="108"/>
      <c r="BR8" s="100"/>
      <c r="BS8" s="103"/>
      <c r="BT8" s="103"/>
      <c r="BU8" s="103"/>
      <c r="BV8" s="103"/>
      <c r="BW8" s="103"/>
      <c r="BX8" s="103"/>
      <c r="BY8" s="99"/>
    </row>
    <row r="9" spans="1:77" ht="12.75" customHeight="1">
      <c r="A9" s="4" t="s">
        <v>2</v>
      </c>
      <c r="B9" s="5" t="s">
        <v>3</v>
      </c>
      <c r="C9" s="64">
        <f t="shared" ref="C9:BQ9" si="0">C10+C20+C25+C26</f>
        <v>596508.75395787333</v>
      </c>
      <c r="D9" s="64">
        <f t="shared" si="0"/>
        <v>33059.917205791236</v>
      </c>
      <c r="E9" s="64">
        <f t="shared" si="0"/>
        <v>5466.4177199999995</v>
      </c>
      <c r="F9" s="64">
        <f t="shared" si="0"/>
        <v>0</v>
      </c>
      <c r="G9" s="64">
        <f t="shared" si="0"/>
        <v>125.16010683094565</v>
      </c>
      <c r="H9" s="64">
        <f t="shared" si="0"/>
        <v>26.645053309120375</v>
      </c>
      <c r="I9" s="64">
        <f t="shared" si="0"/>
        <v>0</v>
      </c>
      <c r="J9" s="64">
        <f t="shared" si="0"/>
        <v>0</v>
      </c>
      <c r="K9" s="64">
        <f t="shared" si="0"/>
        <v>0</v>
      </c>
      <c r="L9" s="64">
        <f t="shared" si="0"/>
        <v>0</v>
      </c>
      <c r="M9" s="64">
        <f t="shared" si="0"/>
        <v>0</v>
      </c>
      <c r="N9" s="64">
        <f t="shared" si="0"/>
        <v>0</v>
      </c>
      <c r="O9" s="64">
        <f t="shared" si="0"/>
        <v>0</v>
      </c>
      <c r="P9" s="64">
        <f t="shared" si="0"/>
        <v>0</v>
      </c>
      <c r="Q9" s="64">
        <f t="shared" si="0"/>
        <v>0</v>
      </c>
      <c r="R9" s="64">
        <f t="shared" si="0"/>
        <v>0</v>
      </c>
      <c r="S9" s="64">
        <f t="shared" si="0"/>
        <v>0</v>
      </c>
      <c r="T9" s="64">
        <f t="shared" si="0"/>
        <v>0</v>
      </c>
      <c r="U9" s="64">
        <f t="shared" si="0"/>
        <v>0</v>
      </c>
      <c r="V9" s="64">
        <f t="shared" si="0"/>
        <v>0</v>
      </c>
      <c r="W9" s="64">
        <f t="shared" si="0"/>
        <v>0</v>
      </c>
      <c r="X9" s="64">
        <f t="shared" si="0"/>
        <v>0</v>
      </c>
      <c r="Y9" s="64">
        <f t="shared" si="0"/>
        <v>0</v>
      </c>
      <c r="Z9" s="64">
        <f t="shared" si="0"/>
        <v>0</v>
      </c>
      <c r="AA9" s="64">
        <f t="shared" si="0"/>
        <v>22.930382179101017</v>
      </c>
      <c r="AB9" s="64">
        <f t="shared" si="0"/>
        <v>0</v>
      </c>
      <c r="AC9" s="64">
        <f t="shared" si="0"/>
        <v>0</v>
      </c>
      <c r="AD9" s="64">
        <f t="shared" si="0"/>
        <v>0</v>
      </c>
      <c r="AE9" s="64">
        <f t="shared" si="0"/>
        <v>0</v>
      </c>
      <c r="AF9" s="64">
        <f t="shared" si="0"/>
        <v>0</v>
      </c>
      <c r="AG9" s="64">
        <f t="shared" si="0"/>
        <v>0</v>
      </c>
      <c r="AH9" s="64">
        <f t="shared" si="0"/>
        <v>0</v>
      </c>
      <c r="AI9" s="64">
        <f t="shared" si="0"/>
        <v>0</v>
      </c>
      <c r="AJ9" s="64">
        <f t="shared" si="0"/>
        <v>0</v>
      </c>
      <c r="AK9" s="64">
        <f t="shared" si="0"/>
        <v>0</v>
      </c>
      <c r="AL9" s="64">
        <f t="shared" si="0"/>
        <v>0</v>
      </c>
      <c r="AM9" s="64">
        <f t="shared" si="0"/>
        <v>0</v>
      </c>
      <c r="AN9" s="64">
        <f t="shared" si="0"/>
        <v>0</v>
      </c>
      <c r="AO9" s="64">
        <f t="shared" si="0"/>
        <v>0</v>
      </c>
      <c r="AP9" s="64">
        <f t="shared" si="0"/>
        <v>0</v>
      </c>
      <c r="AQ9" s="64">
        <f t="shared" si="0"/>
        <v>0</v>
      </c>
      <c r="AR9" s="64">
        <f t="shared" si="0"/>
        <v>0</v>
      </c>
      <c r="AS9" s="64">
        <f t="shared" si="0"/>
        <v>0</v>
      </c>
      <c r="AT9" s="64">
        <f t="shared" si="0"/>
        <v>0</v>
      </c>
      <c r="AU9" s="64">
        <f t="shared" si="0"/>
        <v>0</v>
      </c>
      <c r="AV9" s="64">
        <f t="shared" si="0"/>
        <v>0</v>
      </c>
      <c r="AW9" s="64">
        <f t="shared" si="0"/>
        <v>0</v>
      </c>
      <c r="AX9" s="64">
        <f t="shared" si="0"/>
        <v>0</v>
      </c>
      <c r="AY9" s="64">
        <f t="shared" si="0"/>
        <v>0</v>
      </c>
      <c r="AZ9" s="64">
        <f t="shared" si="0"/>
        <v>0</v>
      </c>
      <c r="BA9" s="64">
        <f t="shared" si="0"/>
        <v>0</v>
      </c>
      <c r="BB9" s="64">
        <f t="shared" si="0"/>
        <v>0</v>
      </c>
      <c r="BC9" s="64">
        <f t="shared" si="0"/>
        <v>0</v>
      </c>
      <c r="BD9" s="64">
        <f t="shared" si="0"/>
        <v>0</v>
      </c>
      <c r="BE9" s="64">
        <f t="shared" si="0"/>
        <v>0</v>
      </c>
      <c r="BF9" s="64">
        <f t="shared" si="0"/>
        <v>0</v>
      </c>
      <c r="BG9" s="64">
        <f t="shared" si="0"/>
        <v>0</v>
      </c>
      <c r="BH9" s="64">
        <f t="shared" si="0"/>
        <v>0</v>
      </c>
      <c r="BI9" s="64">
        <f t="shared" si="0"/>
        <v>0</v>
      </c>
      <c r="BJ9" s="64">
        <f t="shared" si="0"/>
        <v>0</v>
      </c>
      <c r="BK9" s="64">
        <f t="shared" si="0"/>
        <v>0</v>
      </c>
      <c r="BL9" s="64">
        <f t="shared" si="0"/>
        <v>0</v>
      </c>
      <c r="BM9" s="64">
        <f t="shared" si="0"/>
        <v>635209.82442598348</v>
      </c>
      <c r="BN9" s="64">
        <f>BN10+BN20+BN25+BN26</f>
        <v>21651.018470999999</v>
      </c>
      <c r="BO9" s="64">
        <f t="shared" si="0"/>
        <v>0</v>
      </c>
      <c r="BP9" s="64">
        <f t="shared" si="0"/>
        <v>-545.83155862499996</v>
      </c>
      <c r="BQ9" s="64">
        <f t="shared" si="0"/>
        <v>21105.186912375</v>
      </c>
      <c r="BR9" s="64">
        <f>BM9+BQ9</f>
        <v>656315.01133835851</v>
      </c>
      <c r="BS9" s="64">
        <f>BS10+BS20+BS25+BS26</f>
        <v>150040.94767360302</v>
      </c>
      <c r="BT9" s="64">
        <f t="shared" ref="BT9:BU9" si="1">BT10+BT20+BT25+BT26</f>
        <v>30678.201436896914</v>
      </c>
      <c r="BU9" s="64">
        <f t="shared" si="1"/>
        <v>180719.14911049994</v>
      </c>
      <c r="BV9" s="64">
        <f>BV10+BV20+BV25+BV26</f>
        <v>1962.6268420750005</v>
      </c>
      <c r="BW9" s="64">
        <f t="shared" ref="BW9" si="2">BW10+BW20+BW25+BW26</f>
        <v>299.60000000000002</v>
      </c>
      <c r="BX9" s="64">
        <f>BX10+BX20+BX25+BX26</f>
        <v>1663.0268420750001</v>
      </c>
      <c r="BY9" s="64">
        <f>BY10+BY20+BY25+BY26</f>
        <v>838697.18729093345</v>
      </c>
    </row>
    <row r="10" spans="1:77" ht="12.75" customHeight="1">
      <c r="A10" s="6" t="s">
        <v>4</v>
      </c>
      <c r="B10" s="7" t="s">
        <v>5</v>
      </c>
      <c r="C10" s="65">
        <f>SUM(C11:C19)</f>
        <v>469147.8128754202</v>
      </c>
      <c r="D10" s="65">
        <f t="shared" ref="D10:BM10" si="3">SUM(D11:D19)</f>
        <v>0</v>
      </c>
      <c r="E10" s="65">
        <f t="shared" si="3"/>
        <v>0</v>
      </c>
      <c r="F10" s="65">
        <f t="shared" si="3"/>
        <v>0</v>
      </c>
      <c r="G10" s="65">
        <f t="shared" si="3"/>
        <v>122.48181685656424</v>
      </c>
      <c r="H10" s="65">
        <f t="shared" si="3"/>
        <v>0</v>
      </c>
      <c r="I10" s="65">
        <f t="shared" si="3"/>
        <v>0</v>
      </c>
      <c r="J10" s="65">
        <f t="shared" si="3"/>
        <v>0</v>
      </c>
      <c r="K10" s="65">
        <f t="shared" si="3"/>
        <v>0</v>
      </c>
      <c r="L10" s="65">
        <f t="shared" si="3"/>
        <v>0</v>
      </c>
      <c r="M10" s="65">
        <f t="shared" si="3"/>
        <v>0</v>
      </c>
      <c r="N10" s="65">
        <f t="shared" si="3"/>
        <v>0</v>
      </c>
      <c r="O10" s="65">
        <f t="shared" si="3"/>
        <v>0</v>
      </c>
      <c r="P10" s="65">
        <f t="shared" si="3"/>
        <v>0</v>
      </c>
      <c r="Q10" s="65">
        <f t="shared" si="3"/>
        <v>0</v>
      </c>
      <c r="R10" s="65">
        <f t="shared" si="3"/>
        <v>0</v>
      </c>
      <c r="S10" s="65">
        <f t="shared" si="3"/>
        <v>0</v>
      </c>
      <c r="T10" s="65">
        <f t="shared" si="3"/>
        <v>0</v>
      </c>
      <c r="U10" s="65">
        <f t="shared" si="3"/>
        <v>0</v>
      </c>
      <c r="V10" s="65">
        <f t="shared" si="3"/>
        <v>0</v>
      </c>
      <c r="W10" s="65">
        <f t="shared" si="3"/>
        <v>0</v>
      </c>
      <c r="X10" s="65">
        <f t="shared" si="3"/>
        <v>0</v>
      </c>
      <c r="Y10" s="65">
        <f t="shared" si="3"/>
        <v>0</v>
      </c>
      <c r="Z10" s="65">
        <f t="shared" si="3"/>
        <v>0</v>
      </c>
      <c r="AA10" s="65">
        <f t="shared" si="3"/>
        <v>0</v>
      </c>
      <c r="AB10" s="65">
        <f t="shared" si="3"/>
        <v>0</v>
      </c>
      <c r="AC10" s="65">
        <f t="shared" si="3"/>
        <v>0</v>
      </c>
      <c r="AD10" s="65">
        <f t="shared" si="3"/>
        <v>0</v>
      </c>
      <c r="AE10" s="65">
        <f t="shared" si="3"/>
        <v>0</v>
      </c>
      <c r="AF10" s="65">
        <f t="shared" si="3"/>
        <v>0</v>
      </c>
      <c r="AG10" s="65">
        <f t="shared" si="3"/>
        <v>0</v>
      </c>
      <c r="AH10" s="65">
        <f t="shared" si="3"/>
        <v>0</v>
      </c>
      <c r="AI10" s="65">
        <f t="shared" si="3"/>
        <v>0</v>
      </c>
      <c r="AJ10" s="65">
        <f t="shared" si="3"/>
        <v>0</v>
      </c>
      <c r="AK10" s="65">
        <f t="shared" si="3"/>
        <v>0</v>
      </c>
      <c r="AL10" s="65">
        <f t="shared" si="3"/>
        <v>0</v>
      </c>
      <c r="AM10" s="65">
        <f t="shared" si="3"/>
        <v>0</v>
      </c>
      <c r="AN10" s="65">
        <f t="shared" si="3"/>
        <v>0</v>
      </c>
      <c r="AO10" s="65">
        <f t="shared" si="3"/>
        <v>0</v>
      </c>
      <c r="AP10" s="65">
        <f t="shared" si="3"/>
        <v>0</v>
      </c>
      <c r="AQ10" s="65">
        <f t="shared" si="3"/>
        <v>0</v>
      </c>
      <c r="AR10" s="65">
        <f t="shared" si="3"/>
        <v>0</v>
      </c>
      <c r="AS10" s="65">
        <f t="shared" si="3"/>
        <v>0</v>
      </c>
      <c r="AT10" s="65">
        <f t="shared" si="3"/>
        <v>0</v>
      </c>
      <c r="AU10" s="65">
        <f t="shared" si="3"/>
        <v>0</v>
      </c>
      <c r="AV10" s="65">
        <f t="shared" si="3"/>
        <v>0</v>
      </c>
      <c r="AW10" s="65">
        <f t="shared" si="3"/>
        <v>0</v>
      </c>
      <c r="AX10" s="65">
        <f t="shared" si="3"/>
        <v>0</v>
      </c>
      <c r="AY10" s="65">
        <f t="shared" si="3"/>
        <v>0</v>
      </c>
      <c r="AZ10" s="65">
        <f t="shared" si="3"/>
        <v>0</v>
      </c>
      <c r="BA10" s="65">
        <f t="shared" si="3"/>
        <v>0</v>
      </c>
      <c r="BB10" s="65">
        <f t="shared" si="3"/>
        <v>0</v>
      </c>
      <c r="BC10" s="65">
        <f t="shared" si="3"/>
        <v>0</v>
      </c>
      <c r="BD10" s="65">
        <f t="shared" si="3"/>
        <v>0</v>
      </c>
      <c r="BE10" s="65">
        <f t="shared" si="3"/>
        <v>0</v>
      </c>
      <c r="BF10" s="65">
        <f t="shared" si="3"/>
        <v>0</v>
      </c>
      <c r="BG10" s="65">
        <f t="shared" si="3"/>
        <v>0</v>
      </c>
      <c r="BH10" s="65">
        <f t="shared" si="3"/>
        <v>0</v>
      </c>
      <c r="BI10" s="65">
        <f t="shared" si="3"/>
        <v>0</v>
      </c>
      <c r="BJ10" s="65">
        <f t="shared" si="3"/>
        <v>0</v>
      </c>
      <c r="BK10" s="65">
        <f t="shared" si="3"/>
        <v>0</v>
      </c>
      <c r="BL10" s="65">
        <f t="shared" si="3"/>
        <v>0</v>
      </c>
      <c r="BM10" s="65">
        <f t="shared" si="3"/>
        <v>469270.29469227663</v>
      </c>
      <c r="BN10" s="65">
        <f>SUM(BN11:BN19)</f>
        <v>20048.420533999997</v>
      </c>
      <c r="BO10" s="65">
        <f t="shared" ref="BO10:BP10" si="4">SUM(BO11:BO19)</f>
        <v>0</v>
      </c>
      <c r="BP10" s="65">
        <f t="shared" si="4"/>
        <v>-475.96467874999996</v>
      </c>
      <c r="BQ10" s="65">
        <f>BN10+BO10+BP10</f>
        <v>19572.455855249998</v>
      </c>
      <c r="BR10" s="65">
        <f t="shared" ref="BR10:BR71" si="5">BM10+BQ10</f>
        <v>488842.75054752664</v>
      </c>
      <c r="BS10" s="65">
        <f>SUM(BS11:BS19)</f>
        <v>94402.20422910717</v>
      </c>
      <c r="BT10" s="65">
        <f>SUM(BT11:BT19)</f>
        <v>22207.152008780977</v>
      </c>
      <c r="BU10" s="65">
        <f t="shared" ref="BU10:BU72" si="6">BS10+BT10</f>
        <v>116609.35623788815</v>
      </c>
      <c r="BV10" s="65">
        <f>SUM(BV11:BV19)</f>
        <v>1898.8845240750004</v>
      </c>
      <c r="BW10" s="65">
        <f>SUM(BW11:BW19)</f>
        <v>299.60000000000002</v>
      </c>
      <c r="BX10" s="65">
        <f>SUM(BX11:BX19)</f>
        <v>1599.284524075</v>
      </c>
      <c r="BY10" s="65">
        <f>BR10+BU10+BX10</f>
        <v>607051.39130948973</v>
      </c>
    </row>
    <row r="11" spans="1:77" ht="12.75" customHeight="1">
      <c r="A11" s="44" t="s">
        <v>205</v>
      </c>
      <c r="B11" s="45" t="s">
        <v>206</v>
      </c>
      <c r="C11" s="68">
        <v>180597.3918977</v>
      </c>
      <c r="D11" s="68">
        <v>0</v>
      </c>
      <c r="E11" s="68">
        <v>0</v>
      </c>
      <c r="F11" s="68">
        <v>0</v>
      </c>
      <c r="G11" s="68">
        <v>47.149099009145502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  <c r="Z11" s="68">
        <v>0</v>
      </c>
      <c r="AA11" s="68">
        <v>0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68">
        <v>0</v>
      </c>
      <c r="AH11" s="68">
        <v>0</v>
      </c>
      <c r="AI11" s="68">
        <v>0</v>
      </c>
      <c r="AJ11" s="68">
        <v>0</v>
      </c>
      <c r="AK11" s="68">
        <v>0</v>
      </c>
      <c r="AL11" s="68">
        <v>0</v>
      </c>
      <c r="AM11" s="68">
        <v>0</v>
      </c>
      <c r="AN11" s="68">
        <v>0</v>
      </c>
      <c r="AO11" s="68">
        <v>0</v>
      </c>
      <c r="AP11" s="68">
        <v>0</v>
      </c>
      <c r="AQ11" s="68">
        <v>0</v>
      </c>
      <c r="AR11" s="68">
        <v>0</v>
      </c>
      <c r="AS11" s="68">
        <v>0</v>
      </c>
      <c r="AT11" s="68">
        <v>0</v>
      </c>
      <c r="AU11" s="68">
        <v>0</v>
      </c>
      <c r="AV11" s="68">
        <v>0</v>
      </c>
      <c r="AW11" s="68">
        <v>0</v>
      </c>
      <c r="AX11" s="68">
        <v>0</v>
      </c>
      <c r="AY11" s="68">
        <v>0</v>
      </c>
      <c r="AZ11" s="68">
        <v>0</v>
      </c>
      <c r="BA11" s="68">
        <v>0</v>
      </c>
      <c r="BB11" s="68">
        <v>0</v>
      </c>
      <c r="BC11" s="68">
        <v>0</v>
      </c>
      <c r="BD11" s="68">
        <v>0</v>
      </c>
      <c r="BE11" s="68">
        <v>0</v>
      </c>
      <c r="BF11" s="68">
        <v>0</v>
      </c>
      <c r="BG11" s="68">
        <v>0</v>
      </c>
      <c r="BH11" s="68">
        <v>0</v>
      </c>
      <c r="BI11" s="68">
        <v>0</v>
      </c>
      <c r="BJ11" s="68">
        <v>0</v>
      </c>
      <c r="BK11" s="68">
        <v>0</v>
      </c>
      <c r="BL11" s="68">
        <v>0</v>
      </c>
      <c r="BM11" s="68">
        <f t="shared" ref="BM11:BM17" si="7">SUM(C11:BK11)</f>
        <v>180644.54099670914</v>
      </c>
      <c r="BN11" s="68">
        <v>3116.746924</v>
      </c>
      <c r="BO11" s="68"/>
      <c r="BP11" s="68">
        <v>0</v>
      </c>
      <c r="BQ11" s="68">
        <f>BN11+BO11+BP11</f>
        <v>3116.746924</v>
      </c>
      <c r="BR11" s="68">
        <f t="shared" si="5"/>
        <v>183761.28792070915</v>
      </c>
      <c r="BS11" s="68">
        <v>15517.563950764805</v>
      </c>
      <c r="BT11" s="68">
        <v>6279.5663817595778</v>
      </c>
      <c r="BU11" s="68">
        <f t="shared" si="6"/>
        <v>21797.130332524383</v>
      </c>
      <c r="BV11" s="68">
        <v>755.0373462</v>
      </c>
      <c r="BW11" s="68">
        <v>299.60000000000002</v>
      </c>
      <c r="BX11" s="68">
        <f>BV11-BW11</f>
        <v>455.43734619999998</v>
      </c>
      <c r="BY11" s="68">
        <f>BR11+BU11+BX11</f>
        <v>206013.85559943353</v>
      </c>
    </row>
    <row r="12" spans="1:77" ht="12.75" customHeight="1">
      <c r="A12" s="44" t="s">
        <v>207</v>
      </c>
      <c r="B12" s="45" t="s">
        <v>208</v>
      </c>
      <c r="C12" s="68">
        <v>121424.95600000001</v>
      </c>
      <c r="D12" s="68">
        <v>0</v>
      </c>
      <c r="E12" s="68">
        <v>0</v>
      </c>
      <c r="F12" s="68"/>
      <c r="G12" s="68">
        <v>31.700774925188981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68">
        <v>0</v>
      </c>
      <c r="AN12" s="68">
        <v>0</v>
      </c>
      <c r="AO12" s="68">
        <v>0</v>
      </c>
      <c r="AP12" s="68">
        <v>0</v>
      </c>
      <c r="AQ12" s="68">
        <v>0</v>
      </c>
      <c r="AR12" s="68">
        <v>0</v>
      </c>
      <c r="AS12" s="68">
        <v>0</v>
      </c>
      <c r="AT12" s="68">
        <v>0</v>
      </c>
      <c r="AU12" s="68">
        <v>0</v>
      </c>
      <c r="AV12" s="68">
        <v>0</v>
      </c>
      <c r="AW12" s="68">
        <v>0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f t="shared" si="7"/>
        <v>121456.6567749252</v>
      </c>
      <c r="BN12" s="68">
        <v>1160.9708390000001</v>
      </c>
      <c r="BO12" s="68"/>
      <c r="BP12" s="68">
        <v>0</v>
      </c>
      <c r="BQ12" s="68">
        <f t="shared" ref="BQ12:BQ26" si="8">BN12+BO12+BP12</f>
        <v>1160.9708390000001</v>
      </c>
      <c r="BR12" s="68">
        <f t="shared" si="5"/>
        <v>122617.6276139252</v>
      </c>
      <c r="BS12" s="68">
        <v>35467.448424535578</v>
      </c>
      <c r="BT12" s="68">
        <v>7818.2583613005681</v>
      </c>
      <c r="BU12" s="68">
        <f t="shared" si="6"/>
        <v>43285.706785836148</v>
      </c>
      <c r="BV12" s="68">
        <v>116.09708390000002</v>
      </c>
      <c r="BW12" s="68">
        <v>0</v>
      </c>
      <c r="BX12" s="68">
        <f t="shared" ref="BX12:BX26" si="9">BV12-BW12</f>
        <v>116.09708390000002</v>
      </c>
      <c r="BY12" s="68">
        <f t="shared" ref="BY12:BY71" si="10">BR12+BU12+BX12</f>
        <v>166019.43148366135</v>
      </c>
    </row>
    <row r="13" spans="1:77" ht="12.75" customHeight="1">
      <c r="A13" s="44" t="s">
        <v>209</v>
      </c>
      <c r="B13" s="45" t="s">
        <v>210</v>
      </c>
      <c r="C13" s="68">
        <v>38428.170539999999</v>
      </c>
      <c r="D13" s="68">
        <v>0</v>
      </c>
      <c r="E13" s="68">
        <v>0</v>
      </c>
      <c r="F13" s="68"/>
      <c r="G13" s="68">
        <v>10.032556940562678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0</v>
      </c>
      <c r="AS13" s="68">
        <v>0</v>
      </c>
      <c r="AT13" s="68">
        <v>0</v>
      </c>
      <c r="AU13" s="68">
        <v>0</v>
      </c>
      <c r="AV13" s="68">
        <v>0</v>
      </c>
      <c r="AW13" s="68">
        <v>0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f t="shared" si="7"/>
        <v>38438.20309694056</v>
      </c>
      <c r="BN13" s="68">
        <v>3660.736954</v>
      </c>
      <c r="BO13" s="68"/>
      <c r="BP13" s="68">
        <v>-390.07281499999999</v>
      </c>
      <c r="BQ13" s="68">
        <f t="shared" si="8"/>
        <v>3270.664139</v>
      </c>
      <c r="BR13" s="68">
        <f t="shared" si="5"/>
        <v>41708.867235940561</v>
      </c>
      <c r="BS13" s="68">
        <v>19181.776516220601</v>
      </c>
      <c r="BT13" s="68">
        <v>1209.3793313800197</v>
      </c>
      <c r="BU13" s="68">
        <f t="shared" si="6"/>
        <v>20391.155847600621</v>
      </c>
      <c r="BV13" s="68">
        <v>183.03684770000001</v>
      </c>
      <c r="BW13" s="68">
        <v>0</v>
      </c>
      <c r="BX13" s="68">
        <f t="shared" si="9"/>
        <v>183.03684770000001</v>
      </c>
      <c r="BY13" s="68">
        <f t="shared" si="10"/>
        <v>62283.05993124118</v>
      </c>
    </row>
    <row r="14" spans="1:77" ht="12.75" customHeight="1">
      <c r="A14" s="44" t="s">
        <v>211</v>
      </c>
      <c r="B14" s="45" t="s">
        <v>212</v>
      </c>
      <c r="C14" s="68">
        <v>11292.93384808</v>
      </c>
      <c r="D14" s="68">
        <v>0</v>
      </c>
      <c r="E14" s="68">
        <v>0</v>
      </c>
      <c r="F14" s="68"/>
      <c r="G14" s="68">
        <v>2.9482798755391961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  <c r="Z14" s="68">
        <v>0</v>
      </c>
      <c r="AA14" s="68">
        <v>0</v>
      </c>
      <c r="AB14" s="68">
        <v>0</v>
      </c>
      <c r="AC14" s="68">
        <v>0</v>
      </c>
      <c r="AD14" s="68">
        <v>0</v>
      </c>
      <c r="AE14" s="68">
        <v>0</v>
      </c>
      <c r="AF14" s="68">
        <v>0</v>
      </c>
      <c r="AG14" s="68">
        <v>0</v>
      </c>
      <c r="AH14" s="68">
        <v>0</v>
      </c>
      <c r="AI14" s="68">
        <v>0</v>
      </c>
      <c r="AJ14" s="68">
        <v>0</v>
      </c>
      <c r="AK14" s="68">
        <v>0</v>
      </c>
      <c r="AL14" s="68">
        <v>0</v>
      </c>
      <c r="AM14" s="68">
        <v>0</v>
      </c>
      <c r="AN14" s="68">
        <v>0</v>
      </c>
      <c r="AO14" s="68">
        <v>0</v>
      </c>
      <c r="AP14" s="68">
        <v>0</v>
      </c>
      <c r="AQ14" s="68">
        <v>0</v>
      </c>
      <c r="AR14" s="68">
        <v>0</v>
      </c>
      <c r="AS14" s="68">
        <v>0</v>
      </c>
      <c r="AT14" s="68">
        <v>0</v>
      </c>
      <c r="AU14" s="68">
        <v>0</v>
      </c>
      <c r="AV14" s="68">
        <v>0</v>
      </c>
      <c r="AW14" s="68">
        <v>0</v>
      </c>
      <c r="AX14" s="68">
        <v>0</v>
      </c>
      <c r="AY14" s="68">
        <v>0</v>
      </c>
      <c r="AZ14" s="68">
        <v>0</v>
      </c>
      <c r="BA14" s="68">
        <v>0</v>
      </c>
      <c r="BB14" s="68">
        <v>0</v>
      </c>
      <c r="BC14" s="68">
        <v>0</v>
      </c>
      <c r="BD14" s="68">
        <v>0</v>
      </c>
      <c r="BE14" s="68">
        <v>0</v>
      </c>
      <c r="BF14" s="68">
        <v>0</v>
      </c>
      <c r="BG14" s="68">
        <v>0</v>
      </c>
      <c r="BH14" s="68">
        <v>0</v>
      </c>
      <c r="BI14" s="68">
        <v>0</v>
      </c>
      <c r="BJ14" s="68">
        <v>0</v>
      </c>
      <c r="BK14" s="68">
        <v>0</v>
      </c>
      <c r="BL14" s="68">
        <v>0</v>
      </c>
      <c r="BM14" s="68">
        <f t="shared" si="7"/>
        <v>11295.88212795554</v>
      </c>
      <c r="BN14" s="68">
        <v>5475.087117</v>
      </c>
      <c r="BO14" s="68"/>
      <c r="BP14" s="68">
        <v>0</v>
      </c>
      <c r="BQ14" s="68">
        <f t="shared" si="8"/>
        <v>5475.087117</v>
      </c>
      <c r="BR14" s="68">
        <f t="shared" si="5"/>
        <v>16770.96924495554</v>
      </c>
      <c r="BS14" s="68">
        <v>1695.0498480444253</v>
      </c>
      <c r="BT14" s="68">
        <v>389.5323224385636</v>
      </c>
      <c r="BU14" s="68">
        <f t="shared" si="6"/>
        <v>2084.5821704829887</v>
      </c>
      <c r="BV14" s="68">
        <v>273.75435585000002</v>
      </c>
      <c r="BW14" s="68">
        <v>0</v>
      </c>
      <c r="BX14" s="68">
        <f t="shared" si="9"/>
        <v>273.75435585000002</v>
      </c>
      <c r="BY14" s="68">
        <f t="shared" si="10"/>
        <v>19129.305771288531</v>
      </c>
    </row>
    <row r="15" spans="1:77" ht="12.75" customHeight="1">
      <c r="A15" s="44" t="s">
        <v>213</v>
      </c>
      <c r="B15" s="45" t="s">
        <v>214</v>
      </c>
      <c r="C15" s="68">
        <v>34977.879999999997</v>
      </c>
      <c r="D15" s="68">
        <v>0</v>
      </c>
      <c r="E15" s="68">
        <v>0</v>
      </c>
      <c r="F15" s="68"/>
      <c r="G15" s="68">
        <v>9.1317793126502682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v>0</v>
      </c>
      <c r="AB15" s="68">
        <v>0</v>
      </c>
      <c r="AC15" s="68">
        <v>0</v>
      </c>
      <c r="AD15" s="68">
        <v>0</v>
      </c>
      <c r="AE15" s="68">
        <v>0</v>
      </c>
      <c r="AF15" s="68">
        <v>0</v>
      </c>
      <c r="AG15" s="68">
        <v>0</v>
      </c>
      <c r="AH15" s="68">
        <v>0</v>
      </c>
      <c r="AI15" s="68">
        <v>0</v>
      </c>
      <c r="AJ15" s="68">
        <v>0</v>
      </c>
      <c r="AK15" s="68">
        <v>0</v>
      </c>
      <c r="AL15" s="68">
        <v>0</v>
      </c>
      <c r="AM15" s="68">
        <v>0</v>
      </c>
      <c r="AN15" s="68">
        <v>0</v>
      </c>
      <c r="AO15" s="68">
        <v>0</v>
      </c>
      <c r="AP15" s="68">
        <v>0</v>
      </c>
      <c r="AQ15" s="68">
        <v>0</v>
      </c>
      <c r="AR15" s="68">
        <v>0</v>
      </c>
      <c r="AS15" s="68">
        <v>0</v>
      </c>
      <c r="AT15" s="68">
        <v>0</v>
      </c>
      <c r="AU15" s="68">
        <v>0</v>
      </c>
      <c r="AV15" s="68">
        <v>0</v>
      </c>
      <c r="AW15" s="68">
        <v>0</v>
      </c>
      <c r="AX15" s="68">
        <v>0</v>
      </c>
      <c r="AY15" s="68">
        <v>0</v>
      </c>
      <c r="AZ15" s="68">
        <v>0</v>
      </c>
      <c r="BA15" s="68">
        <v>0</v>
      </c>
      <c r="BB15" s="68">
        <v>0</v>
      </c>
      <c r="BC15" s="68">
        <v>0</v>
      </c>
      <c r="BD15" s="68">
        <v>0</v>
      </c>
      <c r="BE15" s="68">
        <v>0</v>
      </c>
      <c r="BF15" s="68">
        <v>0</v>
      </c>
      <c r="BG15" s="68">
        <v>0</v>
      </c>
      <c r="BH15" s="68">
        <v>0</v>
      </c>
      <c r="BI15" s="68">
        <v>0</v>
      </c>
      <c r="BJ15" s="68">
        <v>0</v>
      </c>
      <c r="BK15" s="68">
        <v>0</v>
      </c>
      <c r="BL15" s="68">
        <v>0</v>
      </c>
      <c r="BM15" s="68">
        <f t="shared" si="7"/>
        <v>34987.011779312648</v>
      </c>
      <c r="BN15" s="68">
        <v>942.17969600000004</v>
      </c>
      <c r="BO15" s="68"/>
      <c r="BP15" s="68">
        <v>0</v>
      </c>
      <c r="BQ15" s="68">
        <f t="shared" si="8"/>
        <v>942.17969600000004</v>
      </c>
      <c r="BR15" s="68">
        <f t="shared" si="5"/>
        <v>35929.191475312648</v>
      </c>
      <c r="BS15" s="68">
        <v>8173.1035156955295</v>
      </c>
      <c r="BT15" s="68">
        <v>2692.7855173864</v>
      </c>
      <c r="BU15" s="68">
        <f t="shared" si="6"/>
        <v>10865.88903308193</v>
      </c>
      <c r="BV15" s="68">
        <v>47.108984800000002</v>
      </c>
      <c r="BW15" s="68">
        <v>0</v>
      </c>
      <c r="BX15" s="68">
        <f t="shared" si="9"/>
        <v>47.108984800000002</v>
      </c>
      <c r="BY15" s="68">
        <f t="shared" si="10"/>
        <v>46842.189493194572</v>
      </c>
    </row>
    <row r="16" spans="1:77" ht="12.75" customHeight="1">
      <c r="A16" s="44" t="s">
        <v>215</v>
      </c>
      <c r="B16" s="45" t="s">
        <v>216</v>
      </c>
      <c r="C16" s="68">
        <v>27019.898932788528</v>
      </c>
      <c r="D16" s="68">
        <v>0</v>
      </c>
      <c r="E16" s="68">
        <v>0</v>
      </c>
      <c r="F16" s="68"/>
      <c r="G16" s="68">
        <v>7.0541654927153781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v>0</v>
      </c>
      <c r="AB16" s="68">
        <v>0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68">
        <v>0</v>
      </c>
      <c r="AI16" s="68">
        <v>0</v>
      </c>
      <c r="AJ16" s="68">
        <v>0</v>
      </c>
      <c r="AK16" s="68">
        <v>0</v>
      </c>
      <c r="AL16" s="68">
        <v>0</v>
      </c>
      <c r="AM16" s="68">
        <v>0</v>
      </c>
      <c r="AN16" s="68">
        <v>0</v>
      </c>
      <c r="AO16" s="68">
        <v>0</v>
      </c>
      <c r="AP16" s="68">
        <v>0</v>
      </c>
      <c r="AQ16" s="68">
        <v>0</v>
      </c>
      <c r="AR16" s="68">
        <v>0</v>
      </c>
      <c r="AS16" s="68">
        <v>0</v>
      </c>
      <c r="AT16" s="68">
        <v>0</v>
      </c>
      <c r="AU16" s="68">
        <v>0</v>
      </c>
      <c r="AV16" s="68">
        <v>0</v>
      </c>
      <c r="AW16" s="68">
        <v>0</v>
      </c>
      <c r="AX16" s="68">
        <v>0</v>
      </c>
      <c r="AY16" s="68">
        <v>0</v>
      </c>
      <c r="AZ16" s="68">
        <v>0</v>
      </c>
      <c r="BA16" s="68">
        <v>0</v>
      </c>
      <c r="BB16" s="68">
        <v>0</v>
      </c>
      <c r="BC16" s="68">
        <v>0</v>
      </c>
      <c r="BD16" s="68">
        <v>0</v>
      </c>
      <c r="BE16" s="68">
        <v>0</v>
      </c>
      <c r="BF16" s="68">
        <v>0</v>
      </c>
      <c r="BG16" s="68">
        <v>0</v>
      </c>
      <c r="BH16" s="68">
        <v>0</v>
      </c>
      <c r="BI16" s="68">
        <v>0</v>
      </c>
      <c r="BJ16" s="68">
        <v>0</v>
      </c>
      <c r="BK16" s="68">
        <v>0</v>
      </c>
      <c r="BL16" s="68">
        <v>0</v>
      </c>
      <c r="BM16" s="68">
        <f t="shared" si="7"/>
        <v>27026.953098281243</v>
      </c>
      <c r="BN16" s="68">
        <v>598.40885100000014</v>
      </c>
      <c r="BO16" s="68"/>
      <c r="BP16" s="68">
        <v>-84.942387999999994</v>
      </c>
      <c r="BQ16" s="68">
        <f t="shared" si="8"/>
        <v>513.4664630000002</v>
      </c>
      <c r="BR16" s="68">
        <f t="shared" si="5"/>
        <v>27540.419561281244</v>
      </c>
      <c r="BS16" s="68">
        <v>7190.7466714539005</v>
      </c>
      <c r="BT16" s="68">
        <v>654.05647683118093</v>
      </c>
      <c r="BU16" s="68">
        <f t="shared" si="6"/>
        <v>7844.8031482850811</v>
      </c>
      <c r="BV16" s="68">
        <v>209.84088510000004</v>
      </c>
      <c r="BW16" s="68">
        <v>0</v>
      </c>
      <c r="BX16" s="68">
        <f t="shared" si="9"/>
        <v>209.84088510000004</v>
      </c>
      <c r="BY16" s="68">
        <f t="shared" si="10"/>
        <v>35595.063594666324</v>
      </c>
    </row>
    <row r="17" spans="1:77" ht="12.75" customHeight="1">
      <c r="A17" s="44" t="s">
        <v>217</v>
      </c>
      <c r="B17" s="45" t="s">
        <v>218</v>
      </c>
      <c r="C17" s="68">
        <v>32987.826655999997</v>
      </c>
      <c r="D17" s="68">
        <v>0</v>
      </c>
      <c r="E17" s="68">
        <v>0</v>
      </c>
      <c r="F17" s="68"/>
      <c r="G17" s="68">
        <v>8.6122301587904655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v>0</v>
      </c>
      <c r="AB17" s="68">
        <v>0</v>
      </c>
      <c r="AC17" s="68">
        <v>0</v>
      </c>
      <c r="AD17" s="68">
        <v>0</v>
      </c>
      <c r="AE17" s="68">
        <v>0</v>
      </c>
      <c r="AF17" s="68">
        <v>0</v>
      </c>
      <c r="AG17" s="68">
        <v>0</v>
      </c>
      <c r="AH17" s="68">
        <v>0</v>
      </c>
      <c r="AI17" s="68">
        <v>0</v>
      </c>
      <c r="AJ17" s="68">
        <v>0</v>
      </c>
      <c r="AK17" s="68">
        <v>0</v>
      </c>
      <c r="AL17" s="68">
        <v>0</v>
      </c>
      <c r="AM17" s="68">
        <v>0</v>
      </c>
      <c r="AN17" s="68">
        <v>0</v>
      </c>
      <c r="AO17" s="68">
        <v>0</v>
      </c>
      <c r="AP17" s="68">
        <v>0</v>
      </c>
      <c r="AQ17" s="68">
        <v>0</v>
      </c>
      <c r="AR17" s="68">
        <v>0</v>
      </c>
      <c r="AS17" s="68">
        <v>0</v>
      </c>
      <c r="AT17" s="68">
        <v>0</v>
      </c>
      <c r="AU17" s="68">
        <v>0</v>
      </c>
      <c r="AV17" s="68">
        <v>0</v>
      </c>
      <c r="AW17" s="68">
        <v>0</v>
      </c>
      <c r="AX17" s="68">
        <v>0</v>
      </c>
      <c r="AY17" s="68">
        <v>0</v>
      </c>
      <c r="AZ17" s="68">
        <v>0</v>
      </c>
      <c r="BA17" s="68">
        <v>0</v>
      </c>
      <c r="BB17" s="68">
        <v>0</v>
      </c>
      <c r="BC17" s="68">
        <v>0</v>
      </c>
      <c r="BD17" s="68">
        <v>0</v>
      </c>
      <c r="BE17" s="68">
        <v>0</v>
      </c>
      <c r="BF17" s="68">
        <v>0</v>
      </c>
      <c r="BG17" s="68">
        <v>0</v>
      </c>
      <c r="BH17" s="68">
        <v>0</v>
      </c>
      <c r="BI17" s="68">
        <v>0</v>
      </c>
      <c r="BJ17" s="68">
        <v>0</v>
      </c>
      <c r="BK17" s="68">
        <v>0</v>
      </c>
      <c r="BL17" s="68">
        <v>0</v>
      </c>
      <c r="BM17" s="68">
        <f t="shared" si="7"/>
        <v>32996.438886158787</v>
      </c>
      <c r="BN17" s="68">
        <v>2371.7805149999999</v>
      </c>
      <c r="BO17" s="68"/>
      <c r="BP17" s="68">
        <v>0</v>
      </c>
      <c r="BQ17" s="68">
        <f t="shared" si="8"/>
        <v>2371.7805149999999</v>
      </c>
      <c r="BR17" s="68">
        <f t="shared" si="5"/>
        <v>35368.219401158785</v>
      </c>
      <c r="BS17" s="68">
        <v>4996.9742531865968</v>
      </c>
      <c r="BT17" s="68">
        <v>604.42069817552681</v>
      </c>
      <c r="BU17" s="68">
        <f t="shared" si="6"/>
        <v>5601.3949513621237</v>
      </c>
      <c r="BV17" s="68">
        <v>177.883538625</v>
      </c>
      <c r="BW17" s="68">
        <v>0</v>
      </c>
      <c r="BX17" s="68">
        <f t="shared" si="9"/>
        <v>177.883538625</v>
      </c>
      <c r="BY17" s="68">
        <f t="shared" si="10"/>
        <v>41147.497891145911</v>
      </c>
    </row>
    <row r="18" spans="1:77" ht="12.75" customHeight="1">
      <c r="A18" s="44" t="s">
        <v>219</v>
      </c>
      <c r="B18" s="45" t="s">
        <v>220</v>
      </c>
      <c r="C18" s="68">
        <v>10900.08498482</v>
      </c>
      <c r="D18" s="68">
        <v>0</v>
      </c>
      <c r="E18" s="68">
        <v>0</v>
      </c>
      <c r="F18" s="68"/>
      <c r="G18" s="68">
        <v>2.8457176527139176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v>0</v>
      </c>
      <c r="AG18" s="68">
        <v>0</v>
      </c>
      <c r="AH18" s="68">
        <v>0</v>
      </c>
      <c r="AI18" s="68">
        <v>0</v>
      </c>
      <c r="AJ18" s="68">
        <v>0</v>
      </c>
      <c r="AK18" s="68">
        <v>0</v>
      </c>
      <c r="AL18" s="68">
        <v>0</v>
      </c>
      <c r="AM18" s="68">
        <v>0</v>
      </c>
      <c r="AN18" s="68">
        <v>0</v>
      </c>
      <c r="AO18" s="68">
        <v>0</v>
      </c>
      <c r="AP18" s="68">
        <v>0</v>
      </c>
      <c r="AQ18" s="68">
        <v>0</v>
      </c>
      <c r="AR18" s="68">
        <v>0</v>
      </c>
      <c r="AS18" s="68">
        <v>0</v>
      </c>
      <c r="AT18" s="68">
        <v>0</v>
      </c>
      <c r="AU18" s="68">
        <v>0</v>
      </c>
      <c r="AV18" s="68">
        <v>0</v>
      </c>
      <c r="AW18" s="68">
        <v>0</v>
      </c>
      <c r="AX18" s="68">
        <v>0</v>
      </c>
      <c r="AY18" s="68">
        <v>0</v>
      </c>
      <c r="AZ18" s="68">
        <v>0</v>
      </c>
      <c r="BA18" s="68">
        <v>0</v>
      </c>
      <c r="BB18" s="68">
        <v>0</v>
      </c>
      <c r="BC18" s="68">
        <v>0</v>
      </c>
      <c r="BD18" s="68">
        <v>0</v>
      </c>
      <c r="BE18" s="68">
        <v>0</v>
      </c>
      <c r="BF18" s="68">
        <v>0</v>
      </c>
      <c r="BG18" s="68">
        <v>0</v>
      </c>
      <c r="BH18" s="68">
        <v>0</v>
      </c>
      <c r="BI18" s="68">
        <v>0</v>
      </c>
      <c r="BJ18" s="68">
        <v>0</v>
      </c>
      <c r="BK18" s="68">
        <v>0</v>
      </c>
      <c r="BL18" s="68">
        <v>0</v>
      </c>
      <c r="BM18" s="68">
        <f>SUM(C18:BL18)</f>
        <v>10902.930702472713</v>
      </c>
      <c r="BN18" s="68"/>
      <c r="BO18" s="68"/>
      <c r="BP18" s="68">
        <v>0</v>
      </c>
      <c r="BQ18" s="68">
        <f t="shared" si="8"/>
        <v>0</v>
      </c>
      <c r="BR18" s="68">
        <f t="shared" si="5"/>
        <v>10902.930702472713</v>
      </c>
      <c r="BS18" s="68">
        <v>1955.053106119839</v>
      </c>
      <c r="BT18" s="68">
        <v>2461.2084633313584</v>
      </c>
      <c r="BU18" s="68">
        <f t="shared" si="6"/>
        <v>4416.2615694511969</v>
      </c>
      <c r="BV18" s="68">
        <v>0</v>
      </c>
      <c r="BW18" s="68">
        <v>0</v>
      </c>
      <c r="BX18" s="68">
        <f t="shared" si="9"/>
        <v>0</v>
      </c>
      <c r="BY18" s="68">
        <f t="shared" si="10"/>
        <v>15319.19227192391</v>
      </c>
    </row>
    <row r="19" spans="1:77" ht="12.75" customHeight="1">
      <c r="A19" s="44" t="s">
        <v>221</v>
      </c>
      <c r="B19" s="45" t="s">
        <v>222</v>
      </c>
      <c r="C19" s="68">
        <v>11518.670016031625</v>
      </c>
      <c r="D19" s="68">
        <v>0</v>
      </c>
      <c r="E19" s="68">
        <v>0</v>
      </c>
      <c r="F19" s="68"/>
      <c r="G19" s="68">
        <v>3.0072134892578548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f>SUM(C19:BL19)</f>
        <v>11521.677229520883</v>
      </c>
      <c r="BN19" s="68">
        <v>2722.509638</v>
      </c>
      <c r="BO19" s="68"/>
      <c r="BP19" s="68">
        <v>-0.94947574999999995</v>
      </c>
      <c r="BQ19" s="68">
        <f t="shared" si="8"/>
        <v>2721.5601622499998</v>
      </c>
      <c r="BR19" s="68">
        <f t="shared" si="5"/>
        <v>14243.237391770883</v>
      </c>
      <c r="BS19" s="68">
        <v>224.48794308589274</v>
      </c>
      <c r="BT19" s="68">
        <v>97.94445617778301</v>
      </c>
      <c r="BU19" s="68">
        <f t="shared" si="6"/>
        <v>322.43239926367573</v>
      </c>
      <c r="BV19" s="68">
        <v>136.12548190000001</v>
      </c>
      <c r="BW19" s="68">
        <v>0</v>
      </c>
      <c r="BX19" s="68">
        <f t="shared" si="9"/>
        <v>136.12548190000001</v>
      </c>
      <c r="BY19" s="68">
        <f t="shared" si="10"/>
        <v>14701.79527293456</v>
      </c>
    </row>
    <row r="20" spans="1:77" ht="12.75" customHeight="1">
      <c r="A20" s="6" t="s">
        <v>6</v>
      </c>
      <c r="B20" s="7" t="s">
        <v>7</v>
      </c>
      <c r="C20" s="65">
        <f>C21+C22+C23+C24</f>
        <v>127360.94108245308</v>
      </c>
      <c r="D20" s="65">
        <f t="shared" ref="D20:BM20" si="11">D21+D22+D23+D24</f>
        <v>0</v>
      </c>
      <c r="E20" s="65">
        <f t="shared" si="11"/>
        <v>0</v>
      </c>
      <c r="F20" s="65">
        <f t="shared" si="11"/>
        <v>0</v>
      </c>
      <c r="G20" s="65">
        <f t="shared" si="11"/>
        <v>0.85326052281177589</v>
      </c>
      <c r="H20" s="65">
        <f t="shared" si="11"/>
        <v>26.645053309120375</v>
      </c>
      <c r="I20" s="65">
        <f t="shared" si="11"/>
        <v>0</v>
      </c>
      <c r="J20" s="65">
        <f t="shared" si="11"/>
        <v>0</v>
      </c>
      <c r="K20" s="65">
        <f t="shared" si="11"/>
        <v>0</v>
      </c>
      <c r="L20" s="65">
        <f t="shared" si="11"/>
        <v>0</v>
      </c>
      <c r="M20" s="65">
        <f t="shared" si="11"/>
        <v>0</v>
      </c>
      <c r="N20" s="65">
        <f t="shared" si="11"/>
        <v>0</v>
      </c>
      <c r="O20" s="65">
        <f t="shared" si="11"/>
        <v>0</v>
      </c>
      <c r="P20" s="65">
        <f t="shared" si="11"/>
        <v>0</v>
      </c>
      <c r="Q20" s="65">
        <f t="shared" si="11"/>
        <v>0</v>
      </c>
      <c r="R20" s="65">
        <f t="shared" si="11"/>
        <v>0</v>
      </c>
      <c r="S20" s="65">
        <f t="shared" si="11"/>
        <v>0</v>
      </c>
      <c r="T20" s="65">
        <f t="shared" si="11"/>
        <v>0</v>
      </c>
      <c r="U20" s="65">
        <f t="shared" si="11"/>
        <v>0</v>
      </c>
      <c r="V20" s="65">
        <f t="shared" si="11"/>
        <v>0</v>
      </c>
      <c r="W20" s="65">
        <f t="shared" si="11"/>
        <v>0</v>
      </c>
      <c r="X20" s="65">
        <f t="shared" si="11"/>
        <v>0</v>
      </c>
      <c r="Y20" s="65">
        <f t="shared" si="11"/>
        <v>0</v>
      </c>
      <c r="Z20" s="65">
        <f t="shared" si="11"/>
        <v>0</v>
      </c>
      <c r="AA20" s="65">
        <f t="shared" si="11"/>
        <v>0</v>
      </c>
      <c r="AB20" s="65">
        <f t="shared" si="11"/>
        <v>0</v>
      </c>
      <c r="AC20" s="65">
        <f t="shared" si="11"/>
        <v>0</v>
      </c>
      <c r="AD20" s="65">
        <f t="shared" si="11"/>
        <v>0</v>
      </c>
      <c r="AE20" s="65">
        <f t="shared" si="11"/>
        <v>0</v>
      </c>
      <c r="AF20" s="65">
        <f t="shared" si="11"/>
        <v>0</v>
      </c>
      <c r="AG20" s="65">
        <f t="shared" si="11"/>
        <v>0</v>
      </c>
      <c r="AH20" s="65">
        <f t="shared" si="11"/>
        <v>0</v>
      </c>
      <c r="AI20" s="65">
        <f t="shared" si="11"/>
        <v>0</v>
      </c>
      <c r="AJ20" s="65">
        <f t="shared" si="11"/>
        <v>0</v>
      </c>
      <c r="AK20" s="65">
        <f t="shared" si="11"/>
        <v>0</v>
      </c>
      <c r="AL20" s="65">
        <f t="shared" si="11"/>
        <v>0</v>
      </c>
      <c r="AM20" s="65">
        <f t="shared" si="11"/>
        <v>0</v>
      </c>
      <c r="AN20" s="65">
        <f t="shared" si="11"/>
        <v>0</v>
      </c>
      <c r="AO20" s="65">
        <f t="shared" si="11"/>
        <v>0</v>
      </c>
      <c r="AP20" s="65">
        <f t="shared" si="11"/>
        <v>0</v>
      </c>
      <c r="AQ20" s="65">
        <f t="shared" si="11"/>
        <v>0</v>
      </c>
      <c r="AR20" s="65">
        <f t="shared" si="11"/>
        <v>0</v>
      </c>
      <c r="AS20" s="65">
        <f t="shared" si="11"/>
        <v>0</v>
      </c>
      <c r="AT20" s="65">
        <f t="shared" si="11"/>
        <v>0</v>
      </c>
      <c r="AU20" s="65">
        <f t="shared" si="11"/>
        <v>0</v>
      </c>
      <c r="AV20" s="65">
        <f t="shared" si="11"/>
        <v>0</v>
      </c>
      <c r="AW20" s="65">
        <f t="shared" si="11"/>
        <v>0</v>
      </c>
      <c r="AX20" s="65">
        <f t="shared" si="11"/>
        <v>0</v>
      </c>
      <c r="AY20" s="65">
        <f t="shared" si="11"/>
        <v>0</v>
      </c>
      <c r="AZ20" s="65">
        <f t="shared" si="11"/>
        <v>0</v>
      </c>
      <c r="BA20" s="65">
        <f t="shared" si="11"/>
        <v>0</v>
      </c>
      <c r="BB20" s="65">
        <f t="shared" si="11"/>
        <v>0</v>
      </c>
      <c r="BC20" s="65">
        <f t="shared" si="11"/>
        <v>0</v>
      </c>
      <c r="BD20" s="65">
        <f t="shared" si="11"/>
        <v>0</v>
      </c>
      <c r="BE20" s="65">
        <f t="shared" si="11"/>
        <v>0</v>
      </c>
      <c r="BF20" s="65">
        <f t="shared" si="11"/>
        <v>0</v>
      </c>
      <c r="BG20" s="65">
        <f t="shared" si="11"/>
        <v>0</v>
      </c>
      <c r="BH20" s="65">
        <f t="shared" si="11"/>
        <v>0</v>
      </c>
      <c r="BI20" s="65">
        <f t="shared" si="11"/>
        <v>0</v>
      </c>
      <c r="BJ20" s="65">
        <f t="shared" si="11"/>
        <v>0</v>
      </c>
      <c r="BK20" s="65">
        <f t="shared" si="11"/>
        <v>0</v>
      </c>
      <c r="BL20" s="65">
        <f t="shared" si="11"/>
        <v>0</v>
      </c>
      <c r="BM20" s="65">
        <f t="shared" si="11"/>
        <v>127388.43939628503</v>
      </c>
      <c r="BN20" s="65">
        <f>SUM(BN21:BN24)</f>
        <v>1285.49062</v>
      </c>
      <c r="BO20" s="65">
        <f t="shared" ref="BO20:BY20" si="12">SUM(BO21:BO24)</f>
        <v>0</v>
      </c>
      <c r="BP20" s="65">
        <f t="shared" si="12"/>
        <v>-69.680394125000007</v>
      </c>
      <c r="BQ20" s="65">
        <f t="shared" si="12"/>
        <v>1215.810225875</v>
      </c>
      <c r="BR20" s="65">
        <f>BM20+BQ20</f>
        <v>128604.24962216003</v>
      </c>
      <c r="BS20" s="65">
        <f t="shared" si="12"/>
        <v>52363.145334266112</v>
      </c>
      <c r="BT20" s="65">
        <f t="shared" si="12"/>
        <v>8470.1244691659085</v>
      </c>
      <c r="BU20" s="65">
        <f t="shared" si="12"/>
        <v>60833.26980343202</v>
      </c>
      <c r="BV20" s="65">
        <f t="shared" si="12"/>
        <v>51.048278850000003</v>
      </c>
      <c r="BW20" s="65">
        <f t="shared" si="12"/>
        <v>0</v>
      </c>
      <c r="BX20" s="65">
        <f t="shared" si="12"/>
        <v>51.048278850000003</v>
      </c>
      <c r="BY20" s="65">
        <f t="shared" si="12"/>
        <v>189488.56770444204</v>
      </c>
    </row>
    <row r="21" spans="1:77" ht="12.75" customHeight="1">
      <c r="A21" s="44" t="s">
        <v>223</v>
      </c>
      <c r="B21" s="45" t="s">
        <v>224</v>
      </c>
      <c r="C21" s="68">
        <v>53105.310550000002</v>
      </c>
      <c r="D21" s="68">
        <v>0</v>
      </c>
      <c r="E21" s="68">
        <v>0</v>
      </c>
      <c r="F21" s="68">
        <v>0</v>
      </c>
      <c r="G21" s="68">
        <v>0.85326052281177589</v>
      </c>
      <c r="H21" s="68">
        <v>26.645053309120375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68">
        <v>0</v>
      </c>
      <c r="AO21" s="68">
        <v>0</v>
      </c>
      <c r="AP21" s="68">
        <v>0</v>
      </c>
      <c r="AQ21" s="68">
        <v>0</v>
      </c>
      <c r="AR21" s="68">
        <v>0</v>
      </c>
      <c r="AS21" s="68">
        <v>0</v>
      </c>
      <c r="AT21" s="68">
        <v>0</v>
      </c>
      <c r="AU21" s="68">
        <v>0</v>
      </c>
      <c r="AV21" s="68">
        <v>0</v>
      </c>
      <c r="AW21" s="68">
        <v>0</v>
      </c>
      <c r="AX21" s="68">
        <v>0</v>
      </c>
      <c r="AY21" s="68">
        <v>0</v>
      </c>
      <c r="AZ21" s="68">
        <v>0</v>
      </c>
      <c r="BA21" s="68">
        <v>0</v>
      </c>
      <c r="BB21" s="68">
        <v>0</v>
      </c>
      <c r="BC21" s="68">
        <v>0</v>
      </c>
      <c r="BD21" s="68">
        <v>0</v>
      </c>
      <c r="BE21" s="68">
        <v>0</v>
      </c>
      <c r="BF21" s="68">
        <v>0</v>
      </c>
      <c r="BG21" s="68">
        <v>0</v>
      </c>
      <c r="BH21" s="68">
        <v>0</v>
      </c>
      <c r="BI21" s="68">
        <v>0</v>
      </c>
      <c r="BJ21" s="68">
        <v>0</v>
      </c>
      <c r="BK21" s="68">
        <v>0</v>
      </c>
      <c r="BL21" s="68">
        <v>0</v>
      </c>
      <c r="BM21" s="68">
        <f>SUM(C21:BL21)</f>
        <v>53132.808863831931</v>
      </c>
      <c r="BN21" s="68">
        <v>680.64371800000004</v>
      </c>
      <c r="BO21" s="68"/>
      <c r="BP21" s="68">
        <v>0</v>
      </c>
      <c r="BQ21" s="68">
        <f t="shared" si="8"/>
        <v>680.64371800000004</v>
      </c>
      <c r="BR21" s="68">
        <f t="shared" si="5"/>
        <v>53813.452581831931</v>
      </c>
      <c r="BS21" s="68">
        <v>32766.427610455044</v>
      </c>
      <c r="BT21" s="68">
        <v>666.00966044768597</v>
      </c>
      <c r="BU21" s="68">
        <f t="shared" si="6"/>
        <v>33432.43727090273</v>
      </c>
      <c r="BV21" s="68">
        <v>51.048278850000003</v>
      </c>
      <c r="BW21" s="68">
        <v>0</v>
      </c>
      <c r="BX21" s="68">
        <f t="shared" si="9"/>
        <v>51.048278850000003</v>
      </c>
      <c r="BY21" s="68">
        <f t="shared" si="10"/>
        <v>87296.938131584655</v>
      </c>
    </row>
    <row r="22" spans="1:77" ht="12.75" customHeight="1">
      <c r="A22" s="44" t="s">
        <v>225</v>
      </c>
      <c r="B22" s="45" t="s">
        <v>226</v>
      </c>
      <c r="C22" s="68">
        <v>40244.930754471781</v>
      </c>
      <c r="D22" s="68">
        <v>0</v>
      </c>
      <c r="E22" s="68">
        <v>0</v>
      </c>
      <c r="F22" s="68"/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68">
        <v>0</v>
      </c>
      <c r="AS22" s="68">
        <v>0</v>
      </c>
      <c r="AT22" s="68">
        <v>0</v>
      </c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f t="shared" ref="BM22:BM84" si="13">SUM(C22:BL22)</f>
        <v>40244.930754471781</v>
      </c>
      <c r="BN22" s="68">
        <v>12.33906</v>
      </c>
      <c r="BO22" s="68"/>
      <c r="BP22" s="68">
        <v>0</v>
      </c>
      <c r="BQ22" s="68">
        <f t="shared" si="8"/>
        <v>12.33906</v>
      </c>
      <c r="BR22" s="68">
        <f t="shared" si="5"/>
        <v>40257.26981447178</v>
      </c>
      <c r="BS22" s="68">
        <v>15253.764293704959</v>
      </c>
      <c r="BT22" s="68">
        <v>2606.5595834966198</v>
      </c>
      <c r="BU22" s="68">
        <f t="shared" si="6"/>
        <v>17860.323877201579</v>
      </c>
      <c r="BV22" s="68">
        <v>0</v>
      </c>
      <c r="BW22" s="68">
        <v>0</v>
      </c>
      <c r="BX22" s="68">
        <f t="shared" si="9"/>
        <v>0</v>
      </c>
      <c r="BY22" s="68">
        <f t="shared" si="10"/>
        <v>58117.593691673363</v>
      </c>
    </row>
    <row r="23" spans="1:77" ht="12.75" customHeight="1">
      <c r="A23" s="44" t="s">
        <v>227</v>
      </c>
      <c r="B23" s="45" t="s">
        <v>228</v>
      </c>
      <c r="C23" s="68">
        <v>22987.625170653795</v>
      </c>
      <c r="D23" s="68">
        <v>0</v>
      </c>
      <c r="E23" s="68">
        <v>0</v>
      </c>
      <c r="F23" s="68"/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  <c r="AJ23" s="68">
        <v>0</v>
      </c>
      <c r="AK23" s="68">
        <v>0</v>
      </c>
      <c r="AL23" s="68">
        <v>0</v>
      </c>
      <c r="AM23" s="68">
        <v>0</v>
      </c>
      <c r="AN23" s="68">
        <v>0</v>
      </c>
      <c r="AO23" s="68">
        <v>0</v>
      </c>
      <c r="AP23" s="68">
        <v>0</v>
      </c>
      <c r="AQ23" s="68">
        <v>0</v>
      </c>
      <c r="AR23" s="68">
        <v>0</v>
      </c>
      <c r="AS23" s="68">
        <v>0</v>
      </c>
      <c r="AT23" s="68">
        <v>0</v>
      </c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f t="shared" si="13"/>
        <v>22987.625170653795</v>
      </c>
      <c r="BN23" s="68">
        <v>14.117698000000001</v>
      </c>
      <c r="BO23" s="68"/>
      <c r="BP23" s="68">
        <v>0</v>
      </c>
      <c r="BQ23" s="68">
        <f t="shared" si="8"/>
        <v>14.117698000000001</v>
      </c>
      <c r="BR23" s="68">
        <f t="shared" si="5"/>
        <v>23001.742868653793</v>
      </c>
      <c r="BS23" s="68">
        <v>4016.5376050477894</v>
      </c>
      <c r="BT23" s="68">
        <v>5193.9702296909309</v>
      </c>
      <c r="BU23" s="68">
        <f t="shared" si="6"/>
        <v>9210.5078347387207</v>
      </c>
      <c r="BV23" s="68">
        <v>0</v>
      </c>
      <c r="BW23" s="68">
        <v>0</v>
      </c>
      <c r="BX23" s="68">
        <f t="shared" si="9"/>
        <v>0</v>
      </c>
      <c r="BY23" s="68">
        <f t="shared" si="10"/>
        <v>32212.250703392514</v>
      </c>
    </row>
    <row r="24" spans="1:77" ht="12.75" customHeight="1">
      <c r="A24" s="44" t="s">
        <v>229</v>
      </c>
      <c r="B24" s="45" t="s">
        <v>230</v>
      </c>
      <c r="C24" s="68">
        <v>11023.074607327502</v>
      </c>
      <c r="D24" s="68">
        <v>0</v>
      </c>
      <c r="E24" s="68">
        <v>0</v>
      </c>
      <c r="F24" s="68"/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8">
        <v>0</v>
      </c>
      <c r="O24" s="68">
        <v>0</v>
      </c>
      <c r="P24" s="68">
        <v>0</v>
      </c>
      <c r="Q24" s="68">
        <v>0</v>
      </c>
      <c r="R24" s="68">
        <v>0</v>
      </c>
      <c r="S24" s="68">
        <v>0</v>
      </c>
      <c r="T24" s="68">
        <v>0</v>
      </c>
      <c r="U24" s="68">
        <v>0</v>
      </c>
      <c r="V24" s="68">
        <v>0</v>
      </c>
      <c r="W24" s="68">
        <v>0</v>
      </c>
      <c r="X24" s="68">
        <v>0</v>
      </c>
      <c r="Y24" s="68">
        <v>0</v>
      </c>
      <c r="Z24" s="68">
        <v>0</v>
      </c>
      <c r="AA24" s="68">
        <v>0</v>
      </c>
      <c r="AB24" s="68">
        <v>0</v>
      </c>
      <c r="AC24" s="68">
        <v>0</v>
      </c>
      <c r="AD24" s="68">
        <v>0</v>
      </c>
      <c r="AE24" s="68">
        <v>0</v>
      </c>
      <c r="AF24" s="68">
        <v>0</v>
      </c>
      <c r="AG24" s="68">
        <v>0</v>
      </c>
      <c r="AH24" s="68">
        <v>0</v>
      </c>
      <c r="AI24" s="68">
        <v>0</v>
      </c>
      <c r="AJ24" s="68">
        <v>0</v>
      </c>
      <c r="AK24" s="68">
        <v>0</v>
      </c>
      <c r="AL24" s="68">
        <v>0</v>
      </c>
      <c r="AM24" s="68">
        <v>0</v>
      </c>
      <c r="AN24" s="68">
        <v>0</v>
      </c>
      <c r="AO24" s="68">
        <v>0</v>
      </c>
      <c r="AP24" s="68">
        <v>0</v>
      </c>
      <c r="AQ24" s="68">
        <v>0</v>
      </c>
      <c r="AR24" s="68">
        <v>0</v>
      </c>
      <c r="AS24" s="68">
        <v>0</v>
      </c>
      <c r="AT24" s="68">
        <v>0</v>
      </c>
      <c r="AU24" s="68">
        <v>0</v>
      </c>
      <c r="AV24" s="68">
        <v>0</v>
      </c>
      <c r="AW24" s="68">
        <v>0</v>
      </c>
      <c r="AX24" s="68">
        <v>0</v>
      </c>
      <c r="AY24" s="68">
        <v>0</v>
      </c>
      <c r="AZ24" s="68">
        <v>0</v>
      </c>
      <c r="BA24" s="68">
        <v>0</v>
      </c>
      <c r="BB24" s="68">
        <v>0</v>
      </c>
      <c r="BC24" s="68">
        <v>0</v>
      </c>
      <c r="BD24" s="68">
        <v>0</v>
      </c>
      <c r="BE24" s="68">
        <v>0</v>
      </c>
      <c r="BF24" s="68">
        <v>0</v>
      </c>
      <c r="BG24" s="68">
        <v>0</v>
      </c>
      <c r="BH24" s="68">
        <v>0</v>
      </c>
      <c r="BI24" s="68">
        <v>0</v>
      </c>
      <c r="BJ24" s="68">
        <v>0</v>
      </c>
      <c r="BK24" s="68">
        <v>0</v>
      </c>
      <c r="BL24" s="68">
        <v>0</v>
      </c>
      <c r="BM24" s="68">
        <f t="shared" si="13"/>
        <v>11023.074607327502</v>
      </c>
      <c r="BN24" s="68">
        <v>578.39014399999996</v>
      </c>
      <c r="BO24" s="68"/>
      <c r="BP24" s="68">
        <v>-69.680394125000007</v>
      </c>
      <c r="BQ24" s="68">
        <f t="shared" si="8"/>
        <v>508.70974987499994</v>
      </c>
      <c r="BR24" s="68">
        <f t="shared" si="5"/>
        <v>11531.784357202501</v>
      </c>
      <c r="BS24" s="68">
        <v>326.4158250583198</v>
      </c>
      <c r="BT24" s="68">
        <v>3.5849955306722467</v>
      </c>
      <c r="BU24" s="68">
        <f t="shared" si="6"/>
        <v>330.00082058899204</v>
      </c>
      <c r="BV24" s="68">
        <v>0</v>
      </c>
      <c r="BW24" s="68">
        <v>0</v>
      </c>
      <c r="BX24" s="68">
        <f t="shared" si="9"/>
        <v>0</v>
      </c>
      <c r="BY24" s="68">
        <f t="shared" si="10"/>
        <v>11861.785177791493</v>
      </c>
    </row>
    <row r="25" spans="1:77" ht="12.75" customHeight="1">
      <c r="A25" s="6" t="s">
        <v>8</v>
      </c>
      <c r="B25" s="7" t="s">
        <v>9</v>
      </c>
      <c r="C25" s="65">
        <v>0</v>
      </c>
      <c r="D25" s="65">
        <v>33059.917205791236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0</v>
      </c>
      <c r="V25" s="65">
        <v>0</v>
      </c>
      <c r="W25" s="65">
        <v>0</v>
      </c>
      <c r="X25" s="65">
        <v>0</v>
      </c>
      <c r="Y25" s="65">
        <v>0</v>
      </c>
      <c r="Z25" s="65">
        <v>0</v>
      </c>
      <c r="AA25" s="65">
        <v>22.930382179101017</v>
      </c>
      <c r="AB25" s="65">
        <v>0</v>
      </c>
      <c r="AC25" s="65">
        <v>0</v>
      </c>
      <c r="AD25" s="65">
        <v>0</v>
      </c>
      <c r="AE25" s="65">
        <v>0</v>
      </c>
      <c r="AF25" s="65">
        <v>0</v>
      </c>
      <c r="AG25" s="65">
        <v>0</v>
      </c>
      <c r="AH25" s="65">
        <v>0</v>
      </c>
      <c r="AI25" s="65">
        <v>0</v>
      </c>
      <c r="AJ25" s="65">
        <v>0</v>
      </c>
      <c r="AK25" s="65">
        <v>0</v>
      </c>
      <c r="AL25" s="65">
        <v>0</v>
      </c>
      <c r="AM25" s="65">
        <v>0</v>
      </c>
      <c r="AN25" s="65">
        <v>0</v>
      </c>
      <c r="AO25" s="65">
        <v>0</v>
      </c>
      <c r="AP25" s="65">
        <v>0</v>
      </c>
      <c r="AQ25" s="65">
        <v>0</v>
      </c>
      <c r="AR25" s="65">
        <v>0</v>
      </c>
      <c r="AS25" s="65">
        <v>0</v>
      </c>
      <c r="AT25" s="65">
        <v>0</v>
      </c>
      <c r="AU25" s="65">
        <v>0</v>
      </c>
      <c r="AV25" s="65">
        <v>0</v>
      </c>
      <c r="AW25" s="65">
        <v>0</v>
      </c>
      <c r="AX25" s="65">
        <v>0</v>
      </c>
      <c r="AY25" s="65">
        <v>0</v>
      </c>
      <c r="AZ25" s="65">
        <v>0</v>
      </c>
      <c r="BA25" s="65">
        <v>0</v>
      </c>
      <c r="BB25" s="65">
        <v>0</v>
      </c>
      <c r="BC25" s="65">
        <v>0</v>
      </c>
      <c r="BD25" s="65">
        <v>0</v>
      </c>
      <c r="BE25" s="65">
        <v>0</v>
      </c>
      <c r="BF25" s="65">
        <v>0</v>
      </c>
      <c r="BG25" s="65">
        <v>0</v>
      </c>
      <c r="BH25" s="65">
        <v>0</v>
      </c>
      <c r="BI25" s="65">
        <v>0</v>
      </c>
      <c r="BJ25" s="65">
        <v>0</v>
      </c>
      <c r="BK25" s="65">
        <v>0</v>
      </c>
      <c r="BL25" s="65">
        <v>0</v>
      </c>
      <c r="BM25" s="65">
        <f t="shared" si="13"/>
        <v>33082.84758797034</v>
      </c>
      <c r="BN25" s="65">
        <v>63.226534000000001</v>
      </c>
      <c r="BO25" s="65"/>
      <c r="BP25" s="65">
        <v>0</v>
      </c>
      <c r="BQ25" s="65">
        <f t="shared" si="8"/>
        <v>63.226534000000001</v>
      </c>
      <c r="BR25" s="65">
        <f t="shared" si="5"/>
        <v>33146.074121970341</v>
      </c>
      <c r="BS25" s="65">
        <v>1.879332091281565</v>
      </c>
      <c r="BT25" s="65">
        <v>8.4547102474591976E-2</v>
      </c>
      <c r="BU25" s="65">
        <f t="shared" si="6"/>
        <v>1.963879193756157</v>
      </c>
      <c r="BV25" s="65">
        <v>0</v>
      </c>
      <c r="BW25" s="65">
        <v>0</v>
      </c>
      <c r="BX25" s="65">
        <f t="shared" si="9"/>
        <v>0</v>
      </c>
      <c r="BY25" s="65">
        <f t="shared" si="10"/>
        <v>33148.038001164095</v>
      </c>
    </row>
    <row r="26" spans="1:77" ht="12.75" customHeight="1">
      <c r="A26" s="6" t="s">
        <v>10</v>
      </c>
      <c r="B26" s="7" t="s">
        <v>11</v>
      </c>
      <c r="C26" s="65">
        <v>0</v>
      </c>
      <c r="D26" s="65">
        <v>0</v>
      </c>
      <c r="E26" s="65">
        <v>5466.4177199999995</v>
      </c>
      <c r="F26" s="65">
        <v>0</v>
      </c>
      <c r="G26" s="65">
        <v>1.8250294515696319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5">
        <v>0</v>
      </c>
      <c r="AA26" s="65">
        <v>0</v>
      </c>
      <c r="AB26" s="65">
        <v>0</v>
      </c>
      <c r="AC26" s="65">
        <v>0</v>
      </c>
      <c r="AD26" s="65">
        <v>0</v>
      </c>
      <c r="AE26" s="65">
        <v>0</v>
      </c>
      <c r="AF26" s="65">
        <v>0</v>
      </c>
      <c r="AG26" s="65">
        <v>0</v>
      </c>
      <c r="AH26" s="65">
        <v>0</v>
      </c>
      <c r="AI26" s="65">
        <v>0</v>
      </c>
      <c r="AJ26" s="65">
        <v>0</v>
      </c>
      <c r="AK26" s="65">
        <v>0</v>
      </c>
      <c r="AL26" s="65">
        <v>0</v>
      </c>
      <c r="AM26" s="65">
        <v>0</v>
      </c>
      <c r="AN26" s="65">
        <v>0</v>
      </c>
      <c r="AO26" s="65">
        <v>0</v>
      </c>
      <c r="AP26" s="65">
        <v>0</v>
      </c>
      <c r="AQ26" s="65">
        <v>0</v>
      </c>
      <c r="AR26" s="65">
        <v>0</v>
      </c>
      <c r="AS26" s="65">
        <v>0</v>
      </c>
      <c r="AT26" s="65">
        <v>0</v>
      </c>
      <c r="AU26" s="65">
        <v>0</v>
      </c>
      <c r="AV26" s="65">
        <v>0</v>
      </c>
      <c r="AW26" s="65">
        <v>0</v>
      </c>
      <c r="AX26" s="65">
        <v>0</v>
      </c>
      <c r="AY26" s="65">
        <v>0</v>
      </c>
      <c r="AZ26" s="65">
        <v>0</v>
      </c>
      <c r="BA26" s="65">
        <v>0</v>
      </c>
      <c r="BB26" s="65">
        <v>0</v>
      </c>
      <c r="BC26" s="65">
        <v>0</v>
      </c>
      <c r="BD26" s="65">
        <v>0</v>
      </c>
      <c r="BE26" s="65">
        <v>0</v>
      </c>
      <c r="BF26" s="65">
        <v>0</v>
      </c>
      <c r="BG26" s="65">
        <v>0</v>
      </c>
      <c r="BH26" s="65">
        <v>0</v>
      </c>
      <c r="BI26" s="65">
        <v>0</v>
      </c>
      <c r="BJ26" s="65">
        <v>0</v>
      </c>
      <c r="BK26" s="65">
        <v>0</v>
      </c>
      <c r="BL26" s="65">
        <v>0</v>
      </c>
      <c r="BM26" s="65">
        <f t="shared" si="13"/>
        <v>5468.2427494515687</v>
      </c>
      <c r="BN26" s="65">
        <v>253.88078300000001</v>
      </c>
      <c r="BO26" s="65"/>
      <c r="BP26" s="65">
        <v>-0.18648575000000003</v>
      </c>
      <c r="BQ26" s="65">
        <f t="shared" si="8"/>
        <v>253.69429725000001</v>
      </c>
      <c r="BR26" s="65">
        <f t="shared" si="5"/>
        <v>5721.9370467015688</v>
      </c>
      <c r="BS26" s="65">
        <v>3273.7187781384587</v>
      </c>
      <c r="BT26" s="65">
        <v>0.84041184755692644</v>
      </c>
      <c r="BU26" s="65">
        <f t="shared" si="6"/>
        <v>3274.5591899860156</v>
      </c>
      <c r="BV26" s="65">
        <v>12.694039150000002</v>
      </c>
      <c r="BW26" s="65">
        <v>0</v>
      </c>
      <c r="BX26" s="65">
        <f t="shared" si="9"/>
        <v>12.694039150000002</v>
      </c>
      <c r="BY26" s="65">
        <f t="shared" si="10"/>
        <v>9009.1902758375836</v>
      </c>
    </row>
    <row r="27" spans="1:77" ht="12.75" customHeight="1">
      <c r="A27" s="4" t="s">
        <v>12</v>
      </c>
      <c r="B27" s="5" t="s">
        <v>13</v>
      </c>
      <c r="C27" s="64">
        <f>C28+C29+C30+C31+C32+C33+C34</f>
        <v>0</v>
      </c>
      <c r="D27" s="64">
        <f t="shared" ref="D27:BM27" si="14">D28+D29+D30+D31+D32+D33+D34</f>
        <v>0</v>
      </c>
      <c r="E27" s="64">
        <f t="shared" si="14"/>
        <v>0</v>
      </c>
      <c r="F27" s="64">
        <f t="shared" si="14"/>
        <v>10867.296016455031</v>
      </c>
      <c r="G27" s="64">
        <f t="shared" si="14"/>
        <v>0</v>
      </c>
      <c r="H27" s="64">
        <f t="shared" si="14"/>
        <v>73.414247456960084</v>
      </c>
      <c r="I27" s="64">
        <f t="shared" si="14"/>
        <v>0</v>
      </c>
      <c r="J27" s="64">
        <f t="shared" si="14"/>
        <v>0</v>
      </c>
      <c r="K27" s="64">
        <f t="shared" si="14"/>
        <v>0</v>
      </c>
      <c r="L27" s="64">
        <f t="shared" si="14"/>
        <v>0</v>
      </c>
      <c r="M27" s="64">
        <f t="shared" si="14"/>
        <v>0</v>
      </c>
      <c r="N27" s="64">
        <f t="shared" si="14"/>
        <v>0</v>
      </c>
      <c r="O27" s="64">
        <f t="shared" si="14"/>
        <v>0</v>
      </c>
      <c r="P27" s="64">
        <f t="shared" si="14"/>
        <v>462.83063246410325</v>
      </c>
      <c r="Q27" s="64">
        <f t="shared" si="14"/>
        <v>7.4922355065802304E-2</v>
      </c>
      <c r="R27" s="64">
        <f t="shared" si="14"/>
        <v>4.1244590184425093E-3</v>
      </c>
      <c r="S27" s="64">
        <f t="shared" si="14"/>
        <v>0</v>
      </c>
      <c r="T27" s="64">
        <f t="shared" si="14"/>
        <v>3040.2395667302526</v>
      </c>
      <c r="U27" s="64">
        <f t="shared" si="14"/>
        <v>5.8630882441064267E-3</v>
      </c>
      <c r="V27" s="64">
        <f t="shared" si="14"/>
        <v>0.17460066805861491</v>
      </c>
      <c r="W27" s="64">
        <f t="shared" si="14"/>
        <v>0</v>
      </c>
      <c r="X27" s="64">
        <f t="shared" si="14"/>
        <v>0</v>
      </c>
      <c r="Y27" s="64">
        <f t="shared" si="14"/>
        <v>0</v>
      </c>
      <c r="Z27" s="64">
        <f t="shared" si="14"/>
        <v>0</v>
      </c>
      <c r="AA27" s="64">
        <f t="shared" si="14"/>
        <v>0</v>
      </c>
      <c r="AB27" s="64">
        <f t="shared" si="14"/>
        <v>10.175830387259488</v>
      </c>
      <c r="AC27" s="64">
        <f t="shared" si="14"/>
        <v>29951.312028835142</v>
      </c>
      <c r="AD27" s="64">
        <f t="shared" si="14"/>
        <v>13350.5</v>
      </c>
      <c r="AE27" s="64">
        <f t="shared" si="14"/>
        <v>0</v>
      </c>
      <c r="AF27" s="64">
        <f t="shared" si="14"/>
        <v>0</v>
      </c>
      <c r="AG27" s="64">
        <f t="shared" si="14"/>
        <v>0</v>
      </c>
      <c r="AH27" s="64">
        <f t="shared" si="14"/>
        <v>0</v>
      </c>
      <c r="AI27" s="64">
        <f t="shared" si="14"/>
        <v>0</v>
      </c>
      <c r="AJ27" s="64">
        <f t="shared" si="14"/>
        <v>0</v>
      </c>
      <c r="AK27" s="64">
        <f t="shared" si="14"/>
        <v>0</v>
      </c>
      <c r="AL27" s="64">
        <f t="shared" si="14"/>
        <v>0</v>
      </c>
      <c r="AM27" s="64">
        <f t="shared" si="14"/>
        <v>0</v>
      </c>
      <c r="AN27" s="64">
        <f t="shared" si="14"/>
        <v>0</v>
      </c>
      <c r="AO27" s="64">
        <f t="shared" si="14"/>
        <v>0</v>
      </c>
      <c r="AP27" s="64">
        <f t="shared" si="14"/>
        <v>0</v>
      </c>
      <c r="AQ27" s="64">
        <f t="shared" si="14"/>
        <v>0</v>
      </c>
      <c r="AR27" s="64">
        <f t="shared" si="14"/>
        <v>0</v>
      </c>
      <c r="AS27" s="64">
        <f t="shared" si="14"/>
        <v>0</v>
      </c>
      <c r="AT27" s="64">
        <f t="shared" si="14"/>
        <v>0</v>
      </c>
      <c r="AU27" s="64">
        <f t="shared" si="14"/>
        <v>0</v>
      </c>
      <c r="AV27" s="64">
        <f t="shared" si="14"/>
        <v>0</v>
      </c>
      <c r="AW27" s="64">
        <f t="shared" si="14"/>
        <v>0</v>
      </c>
      <c r="AX27" s="64">
        <f t="shared" si="14"/>
        <v>0</v>
      </c>
      <c r="AY27" s="64">
        <f t="shared" si="14"/>
        <v>0</v>
      </c>
      <c r="AZ27" s="64">
        <f t="shared" si="14"/>
        <v>0</v>
      </c>
      <c r="BA27" s="64">
        <f t="shared" si="14"/>
        <v>0</v>
      </c>
      <c r="BB27" s="64">
        <f t="shared" si="14"/>
        <v>0</v>
      </c>
      <c r="BC27" s="64">
        <f t="shared" si="14"/>
        <v>0</v>
      </c>
      <c r="BD27" s="64">
        <f t="shared" si="14"/>
        <v>0</v>
      </c>
      <c r="BE27" s="64">
        <f t="shared" si="14"/>
        <v>0</v>
      </c>
      <c r="BF27" s="64">
        <f t="shared" si="14"/>
        <v>0</v>
      </c>
      <c r="BG27" s="64">
        <f t="shared" si="14"/>
        <v>0</v>
      </c>
      <c r="BH27" s="64">
        <f t="shared" si="14"/>
        <v>0</v>
      </c>
      <c r="BI27" s="64">
        <f t="shared" si="14"/>
        <v>0</v>
      </c>
      <c r="BJ27" s="64">
        <f t="shared" si="14"/>
        <v>0</v>
      </c>
      <c r="BK27" s="64">
        <f t="shared" si="14"/>
        <v>0</v>
      </c>
      <c r="BL27" s="64">
        <f t="shared" si="14"/>
        <v>0</v>
      </c>
      <c r="BM27" s="64">
        <f t="shared" si="14"/>
        <v>57756.027832899134</v>
      </c>
      <c r="BN27" s="64">
        <f>SUM(BN28:BN34)</f>
        <v>3912.39957</v>
      </c>
      <c r="BO27" s="64">
        <f>SUM(BO28:BO34)</f>
        <v>3707.0652485000001</v>
      </c>
      <c r="BP27" s="64">
        <f>SUM(BP28:BP34)</f>
        <v>-2.3877546249999999</v>
      </c>
      <c r="BQ27" s="64">
        <f>SUM(BQ28:BQ34)</f>
        <v>7617.077063875</v>
      </c>
      <c r="BR27" s="64">
        <f t="shared" si="5"/>
        <v>65373.104896774137</v>
      </c>
      <c r="BS27" s="64">
        <f t="shared" ref="BS27:BX27" si="15">SUM(BS28:BS34)</f>
        <v>11137.800026201998</v>
      </c>
      <c r="BT27" s="64">
        <f t="shared" si="15"/>
        <v>1669.6831907100902</v>
      </c>
      <c r="BU27" s="64">
        <f t="shared" si="15"/>
        <v>12807.483216912085</v>
      </c>
      <c r="BV27" s="64">
        <f t="shared" si="15"/>
        <v>2638.7486883275665</v>
      </c>
      <c r="BW27" s="64">
        <f t="shared" si="15"/>
        <v>0</v>
      </c>
      <c r="BX27" s="64">
        <f t="shared" si="15"/>
        <v>2638.7486883275665</v>
      </c>
      <c r="BY27" s="64">
        <f t="shared" si="10"/>
        <v>80819.336802013786</v>
      </c>
    </row>
    <row r="28" spans="1:77" ht="12.75" customHeight="1">
      <c r="A28" s="6" t="s">
        <v>14</v>
      </c>
      <c r="B28" s="7" t="s">
        <v>15</v>
      </c>
      <c r="C28" s="65">
        <v>0</v>
      </c>
      <c r="D28" s="65">
        <v>0</v>
      </c>
      <c r="E28" s="65">
        <v>0</v>
      </c>
      <c r="F28" s="65">
        <v>620.91738181093774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5">
        <v>0</v>
      </c>
      <c r="T28" s="65">
        <v>0</v>
      </c>
      <c r="U28" s="65">
        <v>0</v>
      </c>
      <c r="V28" s="65">
        <v>0</v>
      </c>
      <c r="W28" s="65">
        <v>0</v>
      </c>
      <c r="X28" s="65">
        <v>0</v>
      </c>
      <c r="Y28" s="65">
        <v>0</v>
      </c>
      <c r="Z28" s="65">
        <v>0</v>
      </c>
      <c r="AA28" s="65">
        <v>0</v>
      </c>
      <c r="AB28" s="65">
        <v>0</v>
      </c>
      <c r="AC28" s="65">
        <v>0</v>
      </c>
      <c r="AD28" s="65">
        <v>0</v>
      </c>
      <c r="AE28" s="65">
        <v>0</v>
      </c>
      <c r="AF28" s="65">
        <v>0</v>
      </c>
      <c r="AG28" s="65">
        <v>0</v>
      </c>
      <c r="AH28" s="65">
        <v>0</v>
      </c>
      <c r="AI28" s="65">
        <v>0</v>
      </c>
      <c r="AJ28" s="65">
        <v>0</v>
      </c>
      <c r="AK28" s="65">
        <v>0</v>
      </c>
      <c r="AL28" s="65">
        <v>0</v>
      </c>
      <c r="AM28" s="65">
        <v>0</v>
      </c>
      <c r="AN28" s="65">
        <v>0</v>
      </c>
      <c r="AO28" s="65">
        <v>0</v>
      </c>
      <c r="AP28" s="65">
        <v>0</v>
      </c>
      <c r="AQ28" s="65">
        <v>0</v>
      </c>
      <c r="AR28" s="65">
        <v>0</v>
      </c>
      <c r="AS28" s="65">
        <v>0</v>
      </c>
      <c r="AT28" s="65">
        <v>0</v>
      </c>
      <c r="AU28" s="65">
        <v>0</v>
      </c>
      <c r="AV28" s="65">
        <v>0</v>
      </c>
      <c r="AW28" s="65">
        <v>0</v>
      </c>
      <c r="AX28" s="65">
        <v>0</v>
      </c>
      <c r="AY28" s="65">
        <v>0</v>
      </c>
      <c r="AZ28" s="65">
        <v>0</v>
      </c>
      <c r="BA28" s="65">
        <v>0</v>
      </c>
      <c r="BB28" s="65">
        <v>0</v>
      </c>
      <c r="BC28" s="65">
        <v>0</v>
      </c>
      <c r="BD28" s="65">
        <v>0</v>
      </c>
      <c r="BE28" s="65">
        <v>0</v>
      </c>
      <c r="BF28" s="65">
        <v>0</v>
      </c>
      <c r="BG28" s="65">
        <v>0</v>
      </c>
      <c r="BH28" s="65">
        <v>0</v>
      </c>
      <c r="BI28" s="65">
        <v>0</v>
      </c>
      <c r="BJ28" s="65">
        <v>0</v>
      </c>
      <c r="BK28" s="65">
        <v>0</v>
      </c>
      <c r="BL28" s="65">
        <v>0</v>
      </c>
      <c r="BM28" s="65">
        <f t="shared" si="13"/>
        <v>620.91738181093774</v>
      </c>
      <c r="BN28" s="65">
        <v>1936.8794250000001</v>
      </c>
      <c r="BO28" s="65"/>
      <c r="BP28" s="65">
        <v>0</v>
      </c>
      <c r="BQ28" s="65">
        <f>BN28+BO28+BP28</f>
        <v>1936.8794250000001</v>
      </c>
      <c r="BR28" s="65">
        <f t="shared" si="5"/>
        <v>2557.7968068109376</v>
      </c>
      <c r="BS28" s="65">
        <v>4836.1713159850988</v>
      </c>
      <c r="BT28" s="65">
        <v>0</v>
      </c>
      <c r="BU28" s="65">
        <f t="shared" si="6"/>
        <v>4836.1713159850988</v>
      </c>
      <c r="BV28" s="65">
        <v>117.95495690964552</v>
      </c>
      <c r="BW28" s="65">
        <v>0</v>
      </c>
      <c r="BX28" s="65">
        <f>BV28-BW28</f>
        <v>117.95495690964552</v>
      </c>
      <c r="BY28" s="65">
        <f t="shared" si="10"/>
        <v>7511.9230797056816</v>
      </c>
    </row>
    <row r="29" spans="1:77" ht="12.75" customHeight="1">
      <c r="A29" s="6" t="s">
        <v>16</v>
      </c>
      <c r="B29" s="7" t="s">
        <v>17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  <c r="Q29" s="65">
        <v>0</v>
      </c>
      <c r="R29" s="65">
        <v>0</v>
      </c>
      <c r="S29" s="65">
        <v>0</v>
      </c>
      <c r="T29" s="65">
        <v>0</v>
      </c>
      <c r="U29" s="65">
        <v>0</v>
      </c>
      <c r="V29" s="65">
        <v>0</v>
      </c>
      <c r="W29" s="65">
        <v>0</v>
      </c>
      <c r="X29" s="65">
        <v>0</v>
      </c>
      <c r="Y29" s="65">
        <v>0</v>
      </c>
      <c r="Z29" s="65">
        <v>0</v>
      </c>
      <c r="AA29" s="65">
        <v>0</v>
      </c>
      <c r="AB29" s="65">
        <v>0</v>
      </c>
      <c r="AC29" s="65">
        <v>3509.3039746858458</v>
      </c>
      <c r="AD29" s="65">
        <v>0</v>
      </c>
      <c r="AE29" s="65">
        <v>0</v>
      </c>
      <c r="AF29" s="65">
        <v>0</v>
      </c>
      <c r="AG29" s="65">
        <v>0</v>
      </c>
      <c r="AH29" s="65">
        <v>0</v>
      </c>
      <c r="AI29" s="65">
        <v>0</v>
      </c>
      <c r="AJ29" s="65">
        <v>0</v>
      </c>
      <c r="AK29" s="65">
        <v>0</v>
      </c>
      <c r="AL29" s="65">
        <v>0</v>
      </c>
      <c r="AM29" s="65">
        <v>0</v>
      </c>
      <c r="AN29" s="65">
        <v>0</v>
      </c>
      <c r="AO29" s="65">
        <v>0</v>
      </c>
      <c r="AP29" s="65">
        <v>0</v>
      </c>
      <c r="AQ29" s="65">
        <v>0</v>
      </c>
      <c r="AR29" s="65">
        <v>0</v>
      </c>
      <c r="AS29" s="65">
        <v>0</v>
      </c>
      <c r="AT29" s="65">
        <v>0</v>
      </c>
      <c r="AU29" s="65">
        <v>0</v>
      </c>
      <c r="AV29" s="65">
        <v>0</v>
      </c>
      <c r="AW29" s="65">
        <v>0</v>
      </c>
      <c r="AX29" s="65">
        <v>0</v>
      </c>
      <c r="AY29" s="65">
        <v>0</v>
      </c>
      <c r="AZ29" s="65">
        <v>0</v>
      </c>
      <c r="BA29" s="65">
        <v>0</v>
      </c>
      <c r="BB29" s="65">
        <v>0</v>
      </c>
      <c r="BC29" s="65">
        <v>0</v>
      </c>
      <c r="BD29" s="65">
        <v>0</v>
      </c>
      <c r="BE29" s="65">
        <v>0</v>
      </c>
      <c r="BF29" s="65">
        <v>0</v>
      </c>
      <c r="BG29" s="65">
        <v>0</v>
      </c>
      <c r="BH29" s="65">
        <v>0</v>
      </c>
      <c r="BI29" s="65">
        <v>0</v>
      </c>
      <c r="BJ29" s="65">
        <v>0</v>
      </c>
      <c r="BK29" s="65">
        <v>0</v>
      </c>
      <c r="BL29" s="65">
        <v>0</v>
      </c>
      <c r="BM29" s="65">
        <f t="shared" si="13"/>
        <v>3509.3039746858458</v>
      </c>
      <c r="BN29" s="65">
        <v>0.117787</v>
      </c>
      <c r="BO29" s="65"/>
      <c r="BP29" s="65">
        <v>0</v>
      </c>
      <c r="BQ29" s="65">
        <f t="shared" ref="BQ29:BQ34" si="16">BN29+BO29+BP29</f>
        <v>0.117787</v>
      </c>
      <c r="BR29" s="65">
        <f t="shared" si="5"/>
        <v>3509.4217616858459</v>
      </c>
      <c r="BS29" s="65">
        <v>0</v>
      </c>
      <c r="BT29" s="65">
        <v>0</v>
      </c>
      <c r="BU29" s="65">
        <f t="shared" si="6"/>
        <v>0</v>
      </c>
      <c r="BV29" s="65">
        <v>135.7146845668228</v>
      </c>
      <c r="BW29" s="65">
        <v>0</v>
      </c>
      <c r="BX29" s="65">
        <f t="shared" ref="BX29:BX34" si="17">BV29-BW29</f>
        <v>135.7146845668228</v>
      </c>
      <c r="BY29" s="65">
        <f t="shared" si="10"/>
        <v>3645.1364462526685</v>
      </c>
    </row>
    <row r="30" spans="1:77" ht="12.75" customHeight="1">
      <c r="A30" s="6" t="s">
        <v>19</v>
      </c>
      <c r="B30" s="7" t="s">
        <v>20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0</v>
      </c>
      <c r="T30" s="65">
        <v>0</v>
      </c>
      <c r="U30" s="65">
        <v>0</v>
      </c>
      <c r="V30" s="65">
        <v>0</v>
      </c>
      <c r="W30" s="65">
        <v>0</v>
      </c>
      <c r="X30" s="65">
        <v>0</v>
      </c>
      <c r="Y30" s="65">
        <v>0</v>
      </c>
      <c r="Z30" s="65">
        <v>0</v>
      </c>
      <c r="AA30" s="65">
        <v>0</v>
      </c>
      <c r="AB30" s="65">
        <v>0</v>
      </c>
      <c r="AC30" s="65">
        <v>0</v>
      </c>
      <c r="AD30" s="65">
        <v>0</v>
      </c>
      <c r="AE30" s="65">
        <v>0</v>
      </c>
      <c r="AF30" s="65">
        <v>0</v>
      </c>
      <c r="AG30" s="65">
        <v>0</v>
      </c>
      <c r="AH30" s="65">
        <v>0</v>
      </c>
      <c r="AI30" s="65">
        <v>0</v>
      </c>
      <c r="AJ30" s="65">
        <v>0</v>
      </c>
      <c r="AK30" s="65">
        <v>0</v>
      </c>
      <c r="AL30" s="65">
        <v>0</v>
      </c>
      <c r="AM30" s="65">
        <v>0</v>
      </c>
      <c r="AN30" s="65">
        <v>0</v>
      </c>
      <c r="AO30" s="65">
        <v>0</v>
      </c>
      <c r="AP30" s="65">
        <v>0</v>
      </c>
      <c r="AQ30" s="65">
        <v>0</v>
      </c>
      <c r="AR30" s="65">
        <v>0</v>
      </c>
      <c r="AS30" s="65">
        <v>0</v>
      </c>
      <c r="AT30" s="65">
        <v>0</v>
      </c>
      <c r="AU30" s="65">
        <v>0</v>
      </c>
      <c r="AV30" s="65">
        <v>0</v>
      </c>
      <c r="AW30" s="65">
        <v>0</v>
      </c>
      <c r="AX30" s="65">
        <v>0</v>
      </c>
      <c r="AY30" s="65">
        <v>0</v>
      </c>
      <c r="AZ30" s="65">
        <v>0</v>
      </c>
      <c r="BA30" s="65">
        <v>0</v>
      </c>
      <c r="BB30" s="65">
        <v>0</v>
      </c>
      <c r="BC30" s="65">
        <v>0</v>
      </c>
      <c r="BD30" s="65">
        <v>0</v>
      </c>
      <c r="BE30" s="65">
        <v>0</v>
      </c>
      <c r="BF30" s="65">
        <v>0</v>
      </c>
      <c r="BG30" s="65">
        <v>0</v>
      </c>
      <c r="BH30" s="65">
        <v>0</v>
      </c>
      <c r="BI30" s="65">
        <v>0</v>
      </c>
      <c r="BJ30" s="65">
        <v>0</v>
      </c>
      <c r="BK30" s="65">
        <v>0</v>
      </c>
      <c r="BL30" s="65">
        <v>0</v>
      </c>
      <c r="BM30" s="65">
        <f t="shared" si="13"/>
        <v>0</v>
      </c>
      <c r="BN30" s="65">
        <v>72.185912999999999</v>
      </c>
      <c r="BO30" s="65"/>
      <c r="BP30" s="65">
        <v>0</v>
      </c>
      <c r="BQ30" s="65">
        <f t="shared" si="16"/>
        <v>72.185912999999999</v>
      </c>
      <c r="BR30" s="65">
        <f t="shared" si="5"/>
        <v>72.185912999999999</v>
      </c>
      <c r="BS30" s="65">
        <v>0</v>
      </c>
      <c r="BT30" s="65">
        <v>158.83655530797495</v>
      </c>
      <c r="BU30" s="65">
        <f t="shared" si="6"/>
        <v>158.83655530797495</v>
      </c>
      <c r="BV30" s="65">
        <v>2.7915391988271625</v>
      </c>
      <c r="BW30" s="65">
        <v>0</v>
      </c>
      <c r="BX30" s="65">
        <f t="shared" si="17"/>
        <v>2.7915391988271625</v>
      </c>
      <c r="BY30" s="65">
        <f t="shared" si="10"/>
        <v>233.81400750680211</v>
      </c>
    </row>
    <row r="31" spans="1:77" ht="12.75" customHeight="1">
      <c r="A31" s="6" t="s">
        <v>21</v>
      </c>
      <c r="B31" s="7" t="s">
        <v>22</v>
      </c>
      <c r="C31" s="65">
        <v>0</v>
      </c>
      <c r="D31" s="65">
        <v>0</v>
      </c>
      <c r="E31" s="65">
        <v>0</v>
      </c>
      <c r="F31" s="65">
        <v>10217.395259889705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5">
        <v>462.82902378227146</v>
      </c>
      <c r="Q31" s="65">
        <v>0</v>
      </c>
      <c r="R31" s="65">
        <v>0</v>
      </c>
      <c r="S31" s="65">
        <v>0</v>
      </c>
      <c r="T31" s="65">
        <v>3037.0865357062448</v>
      </c>
      <c r="U31" s="65">
        <v>0</v>
      </c>
      <c r="V31" s="65">
        <v>0</v>
      </c>
      <c r="W31" s="65">
        <v>0</v>
      </c>
      <c r="X31" s="65">
        <v>0</v>
      </c>
      <c r="Y31" s="65">
        <v>0</v>
      </c>
      <c r="Z31" s="65">
        <v>0</v>
      </c>
      <c r="AA31" s="65">
        <v>0</v>
      </c>
      <c r="AB31" s="65">
        <v>0</v>
      </c>
      <c r="AC31" s="65">
        <v>0</v>
      </c>
      <c r="AD31" s="65">
        <v>0</v>
      </c>
      <c r="AE31" s="65">
        <v>0</v>
      </c>
      <c r="AF31" s="65">
        <v>0</v>
      </c>
      <c r="AG31" s="65">
        <v>0</v>
      </c>
      <c r="AH31" s="65">
        <v>0</v>
      </c>
      <c r="AI31" s="65">
        <v>0</v>
      </c>
      <c r="AJ31" s="65">
        <v>0</v>
      </c>
      <c r="AK31" s="65">
        <v>0</v>
      </c>
      <c r="AL31" s="65">
        <v>0</v>
      </c>
      <c r="AM31" s="65">
        <v>0</v>
      </c>
      <c r="AN31" s="65">
        <v>0</v>
      </c>
      <c r="AO31" s="65">
        <v>0</v>
      </c>
      <c r="AP31" s="65">
        <v>0</v>
      </c>
      <c r="AQ31" s="65">
        <v>0</v>
      </c>
      <c r="AR31" s="65">
        <v>0</v>
      </c>
      <c r="AS31" s="65">
        <v>0</v>
      </c>
      <c r="AT31" s="65">
        <v>0</v>
      </c>
      <c r="AU31" s="65">
        <v>0</v>
      </c>
      <c r="AV31" s="65">
        <v>0</v>
      </c>
      <c r="AW31" s="65">
        <v>0</v>
      </c>
      <c r="AX31" s="65">
        <v>0</v>
      </c>
      <c r="AY31" s="65">
        <v>0</v>
      </c>
      <c r="AZ31" s="65">
        <v>0</v>
      </c>
      <c r="BA31" s="65">
        <v>0</v>
      </c>
      <c r="BB31" s="65">
        <v>0</v>
      </c>
      <c r="BC31" s="65">
        <v>0</v>
      </c>
      <c r="BD31" s="65">
        <v>0</v>
      </c>
      <c r="BE31" s="65">
        <v>0</v>
      </c>
      <c r="BF31" s="65">
        <v>0</v>
      </c>
      <c r="BG31" s="65">
        <v>0</v>
      </c>
      <c r="BH31" s="65">
        <v>0</v>
      </c>
      <c r="BI31" s="65">
        <v>0</v>
      </c>
      <c r="BJ31" s="65">
        <v>0</v>
      </c>
      <c r="BK31" s="65">
        <v>0</v>
      </c>
      <c r="BL31" s="65">
        <v>0</v>
      </c>
      <c r="BM31" s="65">
        <f t="shared" si="13"/>
        <v>13717.310819378221</v>
      </c>
      <c r="BN31" s="65">
        <v>1196.0105570000001</v>
      </c>
      <c r="BO31" s="65"/>
      <c r="BP31" s="65">
        <v>-2.3877546249999999</v>
      </c>
      <c r="BQ31" s="65">
        <f t="shared" si="16"/>
        <v>1193.622802375</v>
      </c>
      <c r="BR31" s="65">
        <f t="shared" si="5"/>
        <v>14910.933621753222</v>
      </c>
      <c r="BS31" s="65">
        <v>2712.8539080745786</v>
      </c>
      <c r="BT31" s="65">
        <v>1368.1975208379756</v>
      </c>
      <c r="BU31" s="65">
        <f t="shared" si="6"/>
        <v>4081.051428912554</v>
      </c>
      <c r="BV31" s="65">
        <v>1327.8008637274429</v>
      </c>
      <c r="BW31" s="65">
        <v>0</v>
      </c>
      <c r="BX31" s="65">
        <f t="shared" si="17"/>
        <v>1327.8008637274429</v>
      </c>
      <c r="BY31" s="65">
        <f t="shared" si="10"/>
        <v>20319.785914393218</v>
      </c>
    </row>
    <row r="32" spans="1:77" ht="12.75" customHeight="1">
      <c r="A32" s="6" t="s">
        <v>23</v>
      </c>
      <c r="B32" s="7" t="s">
        <v>24</v>
      </c>
      <c r="C32" s="65">
        <v>0</v>
      </c>
      <c r="D32" s="65">
        <v>0</v>
      </c>
      <c r="E32" s="65">
        <v>0</v>
      </c>
      <c r="F32" s="65">
        <v>28.983374754389455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  <c r="Q32" s="65">
        <v>5.9937884052641839E-2</v>
      </c>
      <c r="R32" s="65">
        <v>0</v>
      </c>
      <c r="S32" s="65">
        <v>0</v>
      </c>
      <c r="T32" s="65">
        <v>3.1530310240079289</v>
      </c>
      <c r="U32" s="65">
        <v>0</v>
      </c>
      <c r="V32" s="65">
        <v>0.17460066805861491</v>
      </c>
      <c r="W32" s="65">
        <v>0</v>
      </c>
      <c r="X32" s="65">
        <v>0</v>
      </c>
      <c r="Y32" s="65">
        <v>0</v>
      </c>
      <c r="Z32" s="65">
        <v>0</v>
      </c>
      <c r="AA32" s="65">
        <v>0</v>
      </c>
      <c r="AB32" s="65">
        <v>10.175830387259488</v>
      </c>
      <c r="AC32" s="65">
        <v>0</v>
      </c>
      <c r="AD32" s="65">
        <v>0</v>
      </c>
      <c r="AE32" s="65">
        <v>0</v>
      </c>
      <c r="AF32" s="65">
        <v>0</v>
      </c>
      <c r="AG32" s="65">
        <v>0</v>
      </c>
      <c r="AH32" s="65">
        <v>0</v>
      </c>
      <c r="AI32" s="65">
        <v>0</v>
      </c>
      <c r="AJ32" s="65">
        <v>0</v>
      </c>
      <c r="AK32" s="65">
        <v>0</v>
      </c>
      <c r="AL32" s="65">
        <v>0</v>
      </c>
      <c r="AM32" s="65">
        <v>0</v>
      </c>
      <c r="AN32" s="65">
        <v>0</v>
      </c>
      <c r="AO32" s="65">
        <v>0</v>
      </c>
      <c r="AP32" s="65">
        <v>0</v>
      </c>
      <c r="AQ32" s="65">
        <v>0</v>
      </c>
      <c r="AR32" s="65">
        <v>0</v>
      </c>
      <c r="AS32" s="65">
        <v>0</v>
      </c>
      <c r="AT32" s="65">
        <v>0</v>
      </c>
      <c r="AU32" s="65">
        <v>0</v>
      </c>
      <c r="AV32" s="65">
        <v>0</v>
      </c>
      <c r="AW32" s="65">
        <v>0</v>
      </c>
      <c r="AX32" s="65">
        <v>0</v>
      </c>
      <c r="AY32" s="65">
        <v>0</v>
      </c>
      <c r="AZ32" s="65">
        <v>0</v>
      </c>
      <c r="BA32" s="65">
        <v>0</v>
      </c>
      <c r="BB32" s="65">
        <v>0</v>
      </c>
      <c r="BC32" s="65">
        <v>0</v>
      </c>
      <c r="BD32" s="65">
        <v>0</v>
      </c>
      <c r="BE32" s="65">
        <v>0</v>
      </c>
      <c r="BF32" s="65">
        <v>0</v>
      </c>
      <c r="BG32" s="65">
        <v>0</v>
      </c>
      <c r="BH32" s="65">
        <v>0</v>
      </c>
      <c r="BI32" s="65">
        <v>0</v>
      </c>
      <c r="BJ32" s="65">
        <v>0</v>
      </c>
      <c r="BK32" s="65">
        <v>0</v>
      </c>
      <c r="BL32" s="65">
        <v>0</v>
      </c>
      <c r="BM32" s="65">
        <f t="shared" si="13"/>
        <v>42.54677471776813</v>
      </c>
      <c r="BN32" s="65">
        <v>706.58997499999998</v>
      </c>
      <c r="BO32" s="65"/>
      <c r="BP32" s="65">
        <v>0</v>
      </c>
      <c r="BQ32" s="65">
        <f t="shared" si="16"/>
        <v>706.58997499999998</v>
      </c>
      <c r="BR32" s="65">
        <f t="shared" si="5"/>
        <v>749.13674971776811</v>
      </c>
      <c r="BS32" s="65">
        <v>2875.1280498193942</v>
      </c>
      <c r="BT32" s="65">
        <v>142.64911456413958</v>
      </c>
      <c r="BU32" s="65">
        <f t="shared" si="6"/>
        <v>3017.7771643835335</v>
      </c>
      <c r="BV32" s="65">
        <v>29.003255972053211</v>
      </c>
      <c r="BW32" s="65">
        <v>0</v>
      </c>
      <c r="BX32" s="65">
        <f t="shared" si="17"/>
        <v>29.003255972053211</v>
      </c>
      <c r="BY32" s="65">
        <f t="shared" si="10"/>
        <v>3795.9171700733546</v>
      </c>
    </row>
    <row r="33" spans="1:77" ht="12.75" customHeight="1">
      <c r="A33" s="6" t="s">
        <v>25</v>
      </c>
      <c r="B33" s="7" t="s">
        <v>26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1.6086818318020466E-3</v>
      </c>
      <c r="Q33" s="65">
        <v>1.498447101316046E-2</v>
      </c>
      <c r="R33" s="65">
        <v>4.1244590184425093E-3</v>
      </c>
      <c r="S33" s="65">
        <v>0</v>
      </c>
      <c r="T33" s="65">
        <v>0</v>
      </c>
      <c r="U33" s="65">
        <v>5.8630882441064267E-3</v>
      </c>
      <c r="V33" s="65">
        <v>0</v>
      </c>
      <c r="W33" s="65">
        <v>0</v>
      </c>
      <c r="X33" s="65">
        <v>0</v>
      </c>
      <c r="Y33" s="65">
        <v>0</v>
      </c>
      <c r="Z33" s="65">
        <v>0</v>
      </c>
      <c r="AA33" s="65">
        <v>0</v>
      </c>
      <c r="AB33" s="65">
        <v>0</v>
      </c>
      <c r="AC33" s="65">
        <v>26442.008054149297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v>0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0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f t="shared" si="13"/>
        <v>26442.034634849406</v>
      </c>
      <c r="BN33" s="65">
        <v>0.61591300000000004</v>
      </c>
      <c r="BO33" s="65">
        <v>3707.0652485000001</v>
      </c>
      <c r="BP33" s="65">
        <v>0</v>
      </c>
      <c r="BQ33" s="65">
        <f t="shared" si="16"/>
        <v>3707.6811615000001</v>
      </c>
      <c r="BR33" s="65">
        <f t="shared" si="5"/>
        <v>30149.715796349406</v>
      </c>
      <c r="BS33" s="65">
        <v>708.42757862942437</v>
      </c>
      <c r="BT33" s="65">
        <v>0</v>
      </c>
      <c r="BU33" s="65">
        <f t="shared" si="6"/>
        <v>708.42757862942437</v>
      </c>
      <c r="BV33" s="65">
        <v>1022.6443471896761</v>
      </c>
      <c r="BW33" s="65">
        <v>0</v>
      </c>
      <c r="BX33" s="65">
        <f t="shared" si="17"/>
        <v>1022.6443471896761</v>
      </c>
      <c r="BY33" s="65">
        <f t="shared" si="10"/>
        <v>31880.787722168505</v>
      </c>
    </row>
    <row r="34" spans="1:77" ht="12.75" customHeight="1">
      <c r="A34" s="6" t="s">
        <v>27</v>
      </c>
      <c r="B34" s="7" t="s">
        <v>28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65">
        <v>73.414247456960084</v>
      </c>
      <c r="I34" s="65">
        <v>0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  <c r="O34" s="65">
        <v>0</v>
      </c>
      <c r="P34" s="65">
        <v>0</v>
      </c>
      <c r="Q34" s="65">
        <v>0</v>
      </c>
      <c r="R34" s="65">
        <v>0</v>
      </c>
      <c r="S34" s="65">
        <v>0</v>
      </c>
      <c r="T34" s="65">
        <v>0</v>
      </c>
      <c r="U34" s="65">
        <v>0</v>
      </c>
      <c r="V34" s="65">
        <v>0</v>
      </c>
      <c r="W34" s="65">
        <v>0</v>
      </c>
      <c r="X34" s="65">
        <v>0</v>
      </c>
      <c r="Y34" s="65">
        <v>0</v>
      </c>
      <c r="Z34" s="65">
        <v>0</v>
      </c>
      <c r="AA34" s="65">
        <v>0</v>
      </c>
      <c r="AB34" s="65">
        <v>0</v>
      </c>
      <c r="AC34" s="65">
        <v>0</v>
      </c>
      <c r="AD34" s="65">
        <v>13350.5</v>
      </c>
      <c r="AE34" s="65">
        <v>0</v>
      </c>
      <c r="AF34" s="65">
        <v>0</v>
      </c>
      <c r="AG34" s="65">
        <v>0</v>
      </c>
      <c r="AH34" s="65">
        <v>0</v>
      </c>
      <c r="AI34" s="65">
        <v>0</v>
      </c>
      <c r="AJ34" s="65">
        <v>0</v>
      </c>
      <c r="AK34" s="65">
        <v>0</v>
      </c>
      <c r="AL34" s="65">
        <v>0</v>
      </c>
      <c r="AM34" s="65">
        <v>0</v>
      </c>
      <c r="AN34" s="65">
        <v>0</v>
      </c>
      <c r="AO34" s="65">
        <v>0</v>
      </c>
      <c r="AP34" s="65">
        <v>0</v>
      </c>
      <c r="AQ34" s="65">
        <v>0</v>
      </c>
      <c r="AR34" s="65">
        <v>0</v>
      </c>
      <c r="AS34" s="65">
        <v>0</v>
      </c>
      <c r="AT34" s="65">
        <v>0</v>
      </c>
      <c r="AU34" s="65">
        <v>0</v>
      </c>
      <c r="AV34" s="65">
        <v>0</v>
      </c>
      <c r="AW34" s="65">
        <v>0</v>
      </c>
      <c r="AX34" s="65">
        <v>0</v>
      </c>
      <c r="AY34" s="65">
        <v>0</v>
      </c>
      <c r="AZ34" s="65">
        <v>0</v>
      </c>
      <c r="BA34" s="65">
        <v>0</v>
      </c>
      <c r="BB34" s="65">
        <v>0</v>
      </c>
      <c r="BC34" s="65">
        <v>0</v>
      </c>
      <c r="BD34" s="65">
        <v>0</v>
      </c>
      <c r="BE34" s="65">
        <v>0</v>
      </c>
      <c r="BF34" s="65">
        <v>0</v>
      </c>
      <c r="BG34" s="65">
        <v>0</v>
      </c>
      <c r="BH34" s="65">
        <v>0</v>
      </c>
      <c r="BI34" s="65">
        <v>0</v>
      </c>
      <c r="BJ34" s="65">
        <v>0</v>
      </c>
      <c r="BK34" s="65">
        <v>0</v>
      </c>
      <c r="BL34" s="65">
        <v>0</v>
      </c>
      <c r="BM34" s="65">
        <f t="shared" si="13"/>
        <v>13423.91424745696</v>
      </c>
      <c r="BN34" s="65"/>
      <c r="BO34" s="65"/>
      <c r="BP34" s="65">
        <v>0</v>
      </c>
      <c r="BQ34" s="65">
        <f t="shared" si="16"/>
        <v>0</v>
      </c>
      <c r="BR34" s="65">
        <f t="shared" si="5"/>
        <v>13423.91424745696</v>
      </c>
      <c r="BS34" s="65">
        <v>5.219173693501947</v>
      </c>
      <c r="BT34" s="65">
        <v>0</v>
      </c>
      <c r="BU34" s="65">
        <f t="shared" si="6"/>
        <v>5.219173693501947</v>
      </c>
      <c r="BV34" s="65">
        <v>2.8390407630987697</v>
      </c>
      <c r="BW34" s="65">
        <v>0</v>
      </c>
      <c r="BX34" s="65">
        <f t="shared" si="17"/>
        <v>2.8390407630987697</v>
      </c>
      <c r="BY34" s="65">
        <f t="shared" si="10"/>
        <v>13431.972461913561</v>
      </c>
    </row>
    <row r="35" spans="1:77" ht="12.75" customHeight="1">
      <c r="A35" s="4" t="s">
        <v>29</v>
      </c>
      <c r="B35" s="5" t="s">
        <v>30</v>
      </c>
      <c r="C35" s="64">
        <f>C36+C37+C38+C39+C40+C41+C42+C43+C44</f>
        <v>0</v>
      </c>
      <c r="D35" s="64">
        <f t="shared" ref="D35:BL35" si="18">D36+D37+D38+D39+D40+D41+D42+D43+D44</f>
        <v>0</v>
      </c>
      <c r="E35" s="64">
        <f t="shared" si="18"/>
        <v>0</v>
      </c>
      <c r="F35" s="64">
        <f t="shared" si="18"/>
        <v>0</v>
      </c>
      <c r="G35" s="64">
        <f t="shared" si="18"/>
        <v>103355.67460462094</v>
      </c>
      <c r="H35" s="64">
        <f t="shared" si="18"/>
        <v>23933.943195962376</v>
      </c>
      <c r="I35" s="64">
        <f t="shared" si="18"/>
        <v>13517.772675747639</v>
      </c>
      <c r="J35" s="64">
        <f t="shared" si="18"/>
        <v>14478.785868945954</v>
      </c>
      <c r="K35" s="64">
        <f t="shared" si="18"/>
        <v>5678.1455942266875</v>
      </c>
      <c r="L35" s="64">
        <f t="shared" si="18"/>
        <v>3327.1491639233473</v>
      </c>
      <c r="M35" s="64">
        <f t="shared" si="18"/>
        <v>43.463927147957143</v>
      </c>
      <c r="N35" s="64">
        <f t="shared" si="18"/>
        <v>8.8612432214453243</v>
      </c>
      <c r="O35" s="64">
        <f t="shared" si="18"/>
        <v>0</v>
      </c>
      <c r="P35" s="64">
        <f t="shared" si="18"/>
        <v>0</v>
      </c>
      <c r="Q35" s="64">
        <f t="shared" si="18"/>
        <v>219.8747421041156</v>
      </c>
      <c r="R35" s="64">
        <f t="shared" si="18"/>
        <v>0</v>
      </c>
      <c r="S35" s="64">
        <f t="shared" si="18"/>
        <v>249.8184737617251</v>
      </c>
      <c r="T35" s="64">
        <f t="shared" si="18"/>
        <v>12.927427198432508</v>
      </c>
      <c r="U35" s="64">
        <f t="shared" si="18"/>
        <v>0</v>
      </c>
      <c r="V35" s="64">
        <f t="shared" si="18"/>
        <v>6.3787209261061326</v>
      </c>
      <c r="W35" s="64">
        <f t="shared" si="18"/>
        <v>0</v>
      </c>
      <c r="X35" s="64">
        <f t="shared" si="18"/>
        <v>0</v>
      </c>
      <c r="Y35" s="64">
        <f t="shared" si="18"/>
        <v>69.604806828758967</v>
      </c>
      <c r="Z35" s="64">
        <f t="shared" si="18"/>
        <v>0</v>
      </c>
      <c r="AA35" s="64">
        <f t="shared" si="18"/>
        <v>0</v>
      </c>
      <c r="AB35" s="64">
        <f t="shared" si="18"/>
        <v>49.044474099301212</v>
      </c>
      <c r="AC35" s="64">
        <f t="shared" si="18"/>
        <v>0</v>
      </c>
      <c r="AD35" s="64">
        <f t="shared" si="18"/>
        <v>0</v>
      </c>
      <c r="AE35" s="64">
        <f t="shared" si="18"/>
        <v>0</v>
      </c>
      <c r="AF35" s="64">
        <f t="shared" si="18"/>
        <v>0</v>
      </c>
      <c r="AG35" s="64">
        <f t="shared" si="18"/>
        <v>0</v>
      </c>
      <c r="AH35" s="64">
        <f t="shared" si="18"/>
        <v>0</v>
      </c>
      <c r="AI35" s="64">
        <f t="shared" si="18"/>
        <v>0</v>
      </c>
      <c r="AJ35" s="64">
        <f t="shared" si="18"/>
        <v>2.2619900000000002E-2</v>
      </c>
      <c r="AK35" s="64">
        <f t="shared" si="18"/>
        <v>0</v>
      </c>
      <c r="AL35" s="64">
        <f t="shared" si="18"/>
        <v>0</v>
      </c>
      <c r="AM35" s="64">
        <f t="shared" si="18"/>
        <v>0</v>
      </c>
      <c r="AN35" s="64">
        <f t="shared" si="18"/>
        <v>2104.0983821999998</v>
      </c>
      <c r="AO35" s="64">
        <f t="shared" si="18"/>
        <v>0</v>
      </c>
      <c r="AP35" s="64">
        <f t="shared" si="18"/>
        <v>0</v>
      </c>
      <c r="AQ35" s="64">
        <f t="shared" si="18"/>
        <v>0</v>
      </c>
      <c r="AR35" s="64">
        <f t="shared" si="18"/>
        <v>0</v>
      </c>
      <c r="AS35" s="64">
        <f t="shared" si="18"/>
        <v>0</v>
      </c>
      <c r="AT35" s="64">
        <f t="shared" si="18"/>
        <v>0</v>
      </c>
      <c r="AU35" s="64">
        <f t="shared" si="18"/>
        <v>0</v>
      </c>
      <c r="AV35" s="64">
        <f t="shared" si="18"/>
        <v>0</v>
      </c>
      <c r="AW35" s="64">
        <f t="shared" si="18"/>
        <v>0</v>
      </c>
      <c r="AX35" s="64">
        <f t="shared" si="18"/>
        <v>0</v>
      </c>
      <c r="AY35" s="64">
        <f t="shared" si="18"/>
        <v>0</v>
      </c>
      <c r="AZ35" s="64">
        <f t="shared" si="18"/>
        <v>0</v>
      </c>
      <c r="BA35" s="64">
        <f t="shared" si="18"/>
        <v>0</v>
      </c>
      <c r="BB35" s="64">
        <f t="shared" si="18"/>
        <v>0</v>
      </c>
      <c r="BC35" s="64">
        <f t="shared" si="18"/>
        <v>0</v>
      </c>
      <c r="BD35" s="64">
        <f t="shared" si="18"/>
        <v>0</v>
      </c>
      <c r="BE35" s="64">
        <f t="shared" si="18"/>
        <v>0</v>
      </c>
      <c r="BF35" s="64">
        <f t="shared" si="18"/>
        <v>0</v>
      </c>
      <c r="BG35" s="64">
        <f t="shared" si="18"/>
        <v>0</v>
      </c>
      <c r="BH35" s="64">
        <f t="shared" si="18"/>
        <v>0</v>
      </c>
      <c r="BI35" s="64">
        <f t="shared" si="18"/>
        <v>0</v>
      </c>
      <c r="BJ35" s="64">
        <f t="shared" si="18"/>
        <v>0</v>
      </c>
      <c r="BK35" s="64">
        <f t="shared" si="18"/>
        <v>0</v>
      </c>
      <c r="BL35" s="64">
        <f t="shared" si="18"/>
        <v>0</v>
      </c>
      <c r="BM35" s="64">
        <f>BM36+BM37+BM38+BM39+BM40+BM41+BM42+BM43+BM44</f>
        <v>167055.56592081481</v>
      </c>
      <c r="BN35" s="64">
        <f>SUM(BN36:BN44)</f>
        <v>55255.034142999997</v>
      </c>
      <c r="BO35" s="64">
        <f t="shared" ref="BO35:BP35" si="19">SUM(BO36:BO44)</f>
        <v>0</v>
      </c>
      <c r="BP35" s="64">
        <f t="shared" si="19"/>
        <v>-3475.2808396250002</v>
      </c>
      <c r="BQ35" s="64">
        <f>BN35+BO35+BP35</f>
        <v>51779.753303374993</v>
      </c>
      <c r="BR35" s="64">
        <f t="shared" si="5"/>
        <v>218835.31922418979</v>
      </c>
      <c r="BS35" s="64">
        <f>SUM(BS36:BS44)</f>
        <v>37231.217961144954</v>
      </c>
      <c r="BT35" s="64">
        <f t="shared" ref="BT35:BW35" si="20">SUM(BT36:BT44)</f>
        <v>22361.025233103752</v>
      </c>
      <c r="BU35" s="64">
        <f t="shared" si="20"/>
        <v>59592.243194248716</v>
      </c>
      <c r="BV35" s="64">
        <f t="shared" si="20"/>
        <v>17367.256504512683</v>
      </c>
      <c r="BW35" s="64">
        <f t="shared" si="20"/>
        <v>0</v>
      </c>
      <c r="BX35" s="64">
        <f>SUM(BX36:BX44)</f>
        <v>17367.256504512683</v>
      </c>
      <c r="BY35" s="64">
        <f>BR35+BU35+BX35</f>
        <v>295794.81892295118</v>
      </c>
    </row>
    <row r="36" spans="1:77" ht="12.75" customHeight="1">
      <c r="A36" s="6" t="s">
        <v>31</v>
      </c>
      <c r="B36" s="7" t="s">
        <v>32</v>
      </c>
      <c r="C36" s="65">
        <v>0</v>
      </c>
      <c r="D36" s="65">
        <v>0</v>
      </c>
      <c r="E36" s="65">
        <v>0</v>
      </c>
      <c r="F36" s="65">
        <v>0</v>
      </c>
      <c r="G36" s="65">
        <v>20638.926909928858</v>
      </c>
      <c r="H36" s="65">
        <v>2264.498980220485</v>
      </c>
      <c r="I36" s="65">
        <v>37.620322455418808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65">
        <v>0</v>
      </c>
      <c r="T36" s="65">
        <v>0</v>
      </c>
      <c r="U36" s="65">
        <v>0</v>
      </c>
      <c r="V36" s="65">
        <v>3.9649474541814591</v>
      </c>
      <c r="W36" s="65">
        <v>0</v>
      </c>
      <c r="X36" s="65">
        <v>0</v>
      </c>
      <c r="Y36" s="65">
        <v>0</v>
      </c>
      <c r="Z36" s="65">
        <v>0</v>
      </c>
      <c r="AA36" s="65">
        <v>0</v>
      </c>
      <c r="AB36" s="65">
        <v>0</v>
      </c>
      <c r="AC36" s="65">
        <v>0</v>
      </c>
      <c r="AD36" s="65">
        <v>0</v>
      </c>
      <c r="AE36" s="65">
        <v>0</v>
      </c>
      <c r="AF36" s="65">
        <v>0</v>
      </c>
      <c r="AG36" s="65">
        <v>0</v>
      </c>
      <c r="AH36" s="65">
        <v>0</v>
      </c>
      <c r="AI36" s="65">
        <v>0</v>
      </c>
      <c r="AJ36" s="65">
        <v>0</v>
      </c>
      <c r="AK36" s="65">
        <v>0</v>
      </c>
      <c r="AL36" s="65">
        <v>0</v>
      </c>
      <c r="AM36" s="65">
        <v>0</v>
      </c>
      <c r="AN36" s="65">
        <v>0</v>
      </c>
      <c r="AO36" s="65">
        <v>0</v>
      </c>
      <c r="AP36" s="65">
        <v>0</v>
      </c>
      <c r="AQ36" s="65">
        <v>0</v>
      </c>
      <c r="AR36" s="65">
        <v>0</v>
      </c>
      <c r="AS36" s="65">
        <v>0</v>
      </c>
      <c r="AT36" s="65">
        <v>0</v>
      </c>
      <c r="AU36" s="65">
        <v>0</v>
      </c>
      <c r="AV36" s="65">
        <v>0</v>
      </c>
      <c r="AW36" s="65">
        <v>0</v>
      </c>
      <c r="AX36" s="65">
        <v>0</v>
      </c>
      <c r="AY36" s="65">
        <v>0</v>
      </c>
      <c r="AZ36" s="65">
        <v>0</v>
      </c>
      <c r="BA36" s="65">
        <v>0</v>
      </c>
      <c r="BB36" s="65">
        <v>0</v>
      </c>
      <c r="BC36" s="65">
        <v>0</v>
      </c>
      <c r="BD36" s="65">
        <v>0</v>
      </c>
      <c r="BE36" s="65">
        <v>0</v>
      </c>
      <c r="BF36" s="65">
        <v>0</v>
      </c>
      <c r="BG36" s="65">
        <v>0</v>
      </c>
      <c r="BH36" s="65">
        <v>0</v>
      </c>
      <c r="BI36" s="65">
        <v>0</v>
      </c>
      <c r="BJ36" s="65">
        <v>0</v>
      </c>
      <c r="BK36" s="65">
        <v>0</v>
      </c>
      <c r="BL36" s="65">
        <v>0</v>
      </c>
      <c r="BM36" s="65">
        <f t="shared" si="13"/>
        <v>22945.011160058941</v>
      </c>
      <c r="BN36" s="65">
        <v>15915.039084</v>
      </c>
      <c r="BO36" s="65">
        <v>0</v>
      </c>
      <c r="BP36" s="65">
        <v>-2580.9929322500002</v>
      </c>
      <c r="BQ36" s="65">
        <f>BN36+BO36+BP36</f>
        <v>13334.046151750001</v>
      </c>
      <c r="BR36" s="65">
        <f t="shared" si="5"/>
        <v>36279.057311808938</v>
      </c>
      <c r="BS36" s="65">
        <v>3307.7716128239954</v>
      </c>
      <c r="BT36" s="65">
        <v>8612.5247507255008</v>
      </c>
      <c r="BU36" s="65">
        <f t="shared" si="6"/>
        <v>11920.296363549496</v>
      </c>
      <c r="BV36" s="65">
        <v>1599.2219693229536</v>
      </c>
      <c r="BW36" s="65">
        <v>0</v>
      </c>
      <c r="BX36" s="65">
        <f>BV36-BW36</f>
        <v>1599.2219693229536</v>
      </c>
      <c r="BY36" s="65">
        <f t="shared" si="10"/>
        <v>49798.57564468139</v>
      </c>
    </row>
    <row r="37" spans="1:77" ht="12.75" customHeight="1">
      <c r="A37" s="6" t="s">
        <v>33</v>
      </c>
      <c r="B37" s="7" t="s">
        <v>34</v>
      </c>
      <c r="C37" s="65">
        <v>0</v>
      </c>
      <c r="D37" s="65">
        <v>0</v>
      </c>
      <c r="E37" s="65">
        <v>0</v>
      </c>
      <c r="F37" s="65">
        <v>0</v>
      </c>
      <c r="G37" s="65">
        <v>7995.990180845647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5">
        <v>0</v>
      </c>
      <c r="V37" s="65">
        <v>0</v>
      </c>
      <c r="W37" s="65">
        <v>0</v>
      </c>
      <c r="X37" s="65">
        <v>0</v>
      </c>
      <c r="Y37" s="65">
        <v>0</v>
      </c>
      <c r="Z37" s="65">
        <v>0</v>
      </c>
      <c r="AA37" s="65">
        <v>0</v>
      </c>
      <c r="AB37" s="65">
        <v>0</v>
      </c>
      <c r="AC37" s="65">
        <v>0</v>
      </c>
      <c r="AD37" s="65">
        <v>0</v>
      </c>
      <c r="AE37" s="65">
        <v>0</v>
      </c>
      <c r="AF37" s="65">
        <v>0</v>
      </c>
      <c r="AG37" s="65">
        <v>0</v>
      </c>
      <c r="AH37" s="65">
        <v>0</v>
      </c>
      <c r="AI37" s="65">
        <v>0</v>
      </c>
      <c r="AJ37" s="65">
        <v>0</v>
      </c>
      <c r="AK37" s="65">
        <v>0</v>
      </c>
      <c r="AL37" s="65">
        <v>0</v>
      </c>
      <c r="AM37" s="65">
        <v>0</v>
      </c>
      <c r="AN37" s="65">
        <v>0</v>
      </c>
      <c r="AO37" s="65">
        <v>0</v>
      </c>
      <c r="AP37" s="65">
        <v>0</v>
      </c>
      <c r="AQ37" s="65">
        <v>0</v>
      </c>
      <c r="AR37" s="65">
        <v>0</v>
      </c>
      <c r="AS37" s="65">
        <v>0</v>
      </c>
      <c r="AT37" s="65">
        <v>0</v>
      </c>
      <c r="AU37" s="65">
        <v>0</v>
      </c>
      <c r="AV37" s="65">
        <v>0</v>
      </c>
      <c r="AW37" s="65">
        <v>0</v>
      </c>
      <c r="AX37" s="65">
        <v>0</v>
      </c>
      <c r="AY37" s="65">
        <v>0</v>
      </c>
      <c r="AZ37" s="65">
        <v>0</v>
      </c>
      <c r="BA37" s="65">
        <v>0</v>
      </c>
      <c r="BB37" s="65">
        <v>0</v>
      </c>
      <c r="BC37" s="65">
        <v>0</v>
      </c>
      <c r="BD37" s="65">
        <v>0</v>
      </c>
      <c r="BE37" s="65">
        <v>0</v>
      </c>
      <c r="BF37" s="65">
        <v>0</v>
      </c>
      <c r="BG37" s="65">
        <v>0</v>
      </c>
      <c r="BH37" s="65">
        <v>0</v>
      </c>
      <c r="BI37" s="65">
        <v>0</v>
      </c>
      <c r="BJ37" s="65">
        <v>0</v>
      </c>
      <c r="BK37" s="65">
        <v>0</v>
      </c>
      <c r="BL37" s="65">
        <v>0</v>
      </c>
      <c r="BM37" s="65">
        <f t="shared" si="13"/>
        <v>7995.990180845647</v>
      </c>
      <c r="BN37" s="65">
        <v>901.37494100000004</v>
      </c>
      <c r="BO37" s="65">
        <v>0</v>
      </c>
      <c r="BP37" s="65">
        <v>-15.943683875000001</v>
      </c>
      <c r="BQ37" s="65">
        <f t="shared" ref="BQ37:BQ44" si="21">BN37+BO37+BP37</f>
        <v>885.431257125</v>
      </c>
      <c r="BR37" s="65">
        <f t="shared" si="5"/>
        <v>8881.4214379706464</v>
      </c>
      <c r="BS37" s="65">
        <v>1689.0855412513133</v>
      </c>
      <c r="BT37" s="65">
        <v>389.42193241659777</v>
      </c>
      <c r="BU37" s="65">
        <f t="shared" si="6"/>
        <v>2078.5074736679112</v>
      </c>
      <c r="BV37" s="65">
        <v>34.857541812098724</v>
      </c>
      <c r="BW37" s="65">
        <v>0</v>
      </c>
      <c r="BX37" s="65">
        <f t="shared" ref="BX37:BX64" si="22">BV37-BW37</f>
        <v>34.857541812098724</v>
      </c>
      <c r="BY37" s="65">
        <f t="shared" si="10"/>
        <v>10994.786453450655</v>
      </c>
    </row>
    <row r="38" spans="1:77" ht="12.75" customHeight="1">
      <c r="A38" s="6" t="s">
        <v>35</v>
      </c>
      <c r="B38" s="7" t="s">
        <v>36</v>
      </c>
      <c r="C38" s="65">
        <v>0</v>
      </c>
      <c r="D38" s="65">
        <v>0</v>
      </c>
      <c r="E38" s="65">
        <v>0</v>
      </c>
      <c r="F38" s="65">
        <v>0</v>
      </c>
      <c r="G38" s="65">
        <v>74318.852125064746</v>
      </c>
      <c r="H38" s="65">
        <v>953.38974007783918</v>
      </c>
      <c r="I38" s="65">
        <v>0</v>
      </c>
      <c r="J38" s="65">
        <v>45.123335591552994</v>
      </c>
      <c r="K38" s="65">
        <v>0</v>
      </c>
      <c r="L38" s="65">
        <v>72.073267827453918</v>
      </c>
      <c r="M38" s="65">
        <v>0</v>
      </c>
      <c r="N38" s="65">
        <v>0</v>
      </c>
      <c r="O38" s="65">
        <v>0</v>
      </c>
      <c r="P38" s="65">
        <v>0</v>
      </c>
      <c r="Q38" s="65">
        <v>1.3436075675133878</v>
      </c>
      <c r="R38" s="65">
        <v>0</v>
      </c>
      <c r="S38" s="65">
        <v>0</v>
      </c>
      <c r="T38" s="65">
        <v>2.3780436005985726</v>
      </c>
      <c r="U38" s="65">
        <v>0</v>
      </c>
      <c r="V38" s="65">
        <v>0</v>
      </c>
      <c r="W38" s="65">
        <v>0</v>
      </c>
      <c r="X38" s="65">
        <v>0</v>
      </c>
      <c r="Y38" s="65">
        <v>0</v>
      </c>
      <c r="Z38" s="65">
        <v>0</v>
      </c>
      <c r="AA38" s="65">
        <v>0</v>
      </c>
      <c r="AB38" s="65">
        <v>33.842924621286556</v>
      </c>
      <c r="AC38" s="65">
        <v>0</v>
      </c>
      <c r="AD38" s="65">
        <v>0</v>
      </c>
      <c r="AE38" s="65">
        <v>0</v>
      </c>
      <c r="AF38" s="65">
        <v>0</v>
      </c>
      <c r="AG38" s="65">
        <v>0</v>
      </c>
      <c r="AH38" s="65">
        <v>0</v>
      </c>
      <c r="AI38" s="65">
        <v>0</v>
      </c>
      <c r="AJ38" s="65">
        <v>0</v>
      </c>
      <c r="AK38" s="65">
        <v>0</v>
      </c>
      <c r="AL38" s="65">
        <v>0</v>
      </c>
      <c r="AM38" s="65">
        <v>0</v>
      </c>
      <c r="AN38" s="65">
        <v>0</v>
      </c>
      <c r="AO38" s="65">
        <v>0</v>
      </c>
      <c r="AP38" s="65">
        <v>0</v>
      </c>
      <c r="AQ38" s="65">
        <v>0</v>
      </c>
      <c r="AR38" s="65">
        <v>0</v>
      </c>
      <c r="AS38" s="65">
        <v>0</v>
      </c>
      <c r="AT38" s="65">
        <v>0</v>
      </c>
      <c r="AU38" s="65">
        <v>0</v>
      </c>
      <c r="AV38" s="65">
        <v>0</v>
      </c>
      <c r="AW38" s="65">
        <v>0</v>
      </c>
      <c r="AX38" s="65">
        <v>0</v>
      </c>
      <c r="AY38" s="65">
        <v>0</v>
      </c>
      <c r="AZ38" s="65">
        <v>0</v>
      </c>
      <c r="BA38" s="65">
        <v>0</v>
      </c>
      <c r="BB38" s="65">
        <v>0</v>
      </c>
      <c r="BC38" s="65">
        <v>0</v>
      </c>
      <c r="BD38" s="65">
        <v>0</v>
      </c>
      <c r="BE38" s="65">
        <v>0</v>
      </c>
      <c r="BF38" s="65">
        <v>0</v>
      </c>
      <c r="BG38" s="65">
        <v>0</v>
      </c>
      <c r="BH38" s="65">
        <v>0</v>
      </c>
      <c r="BI38" s="65">
        <v>0</v>
      </c>
      <c r="BJ38" s="65">
        <v>0</v>
      </c>
      <c r="BK38" s="65">
        <v>0</v>
      </c>
      <c r="BL38" s="65">
        <v>0</v>
      </c>
      <c r="BM38" s="65">
        <f t="shared" si="13"/>
        <v>75427.00304435099</v>
      </c>
      <c r="BN38" s="65">
        <v>6958.8720230000008</v>
      </c>
      <c r="BO38" s="65">
        <v>0</v>
      </c>
      <c r="BP38" s="65">
        <v>-271.752357625</v>
      </c>
      <c r="BQ38" s="65">
        <f t="shared" si="21"/>
        <v>6687.1196653750012</v>
      </c>
      <c r="BR38" s="65">
        <f t="shared" si="5"/>
        <v>82114.122709725983</v>
      </c>
      <c r="BS38" s="65">
        <v>7732.6544781247503</v>
      </c>
      <c r="BT38" s="65">
        <v>9456.2649049479987</v>
      </c>
      <c r="BU38" s="65">
        <f t="shared" si="6"/>
        <v>17188.919383072749</v>
      </c>
      <c r="BV38" s="65">
        <v>89.153601149999986</v>
      </c>
      <c r="BW38" s="65">
        <v>0</v>
      </c>
      <c r="BX38" s="65">
        <f t="shared" si="22"/>
        <v>89.153601149999986</v>
      </c>
      <c r="BY38" s="65">
        <f t="shared" si="10"/>
        <v>99392.195693948728</v>
      </c>
    </row>
    <row r="39" spans="1:77" ht="12.75" customHeight="1">
      <c r="A39" s="6" t="s">
        <v>37</v>
      </c>
      <c r="B39" s="7" t="s">
        <v>38</v>
      </c>
      <c r="C39" s="65">
        <v>0</v>
      </c>
      <c r="D39" s="65">
        <v>0</v>
      </c>
      <c r="E39" s="65">
        <v>0</v>
      </c>
      <c r="F39" s="65">
        <v>0</v>
      </c>
      <c r="G39" s="65">
        <v>189.65430206593035</v>
      </c>
      <c r="H39" s="65">
        <v>20716.054475664052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3.2092809011574568</v>
      </c>
      <c r="R39" s="65">
        <v>0</v>
      </c>
      <c r="S39" s="65">
        <v>0</v>
      </c>
      <c r="T39" s="65">
        <v>0</v>
      </c>
      <c r="U39" s="65">
        <v>0</v>
      </c>
      <c r="V39" s="65">
        <v>0</v>
      </c>
      <c r="W39" s="65">
        <v>0</v>
      </c>
      <c r="X39" s="65">
        <v>0</v>
      </c>
      <c r="Y39" s="65">
        <v>0</v>
      </c>
      <c r="Z39" s="65">
        <v>0</v>
      </c>
      <c r="AA39" s="65">
        <v>0</v>
      </c>
      <c r="AB39" s="65">
        <v>0</v>
      </c>
      <c r="AC39" s="65">
        <v>0</v>
      </c>
      <c r="AD39" s="65">
        <v>0</v>
      </c>
      <c r="AE39" s="65">
        <v>0</v>
      </c>
      <c r="AF39" s="65">
        <v>0</v>
      </c>
      <c r="AG39" s="65">
        <v>0</v>
      </c>
      <c r="AH39" s="65">
        <v>0</v>
      </c>
      <c r="AI39" s="65">
        <v>0</v>
      </c>
      <c r="AJ39" s="65">
        <v>0</v>
      </c>
      <c r="AK39" s="65">
        <v>0</v>
      </c>
      <c r="AL39" s="65">
        <v>0</v>
      </c>
      <c r="AM39" s="65">
        <v>0</v>
      </c>
      <c r="AN39" s="65">
        <v>2104.0983821999998</v>
      </c>
      <c r="AO39" s="65">
        <v>0</v>
      </c>
      <c r="AP39" s="65">
        <v>0</v>
      </c>
      <c r="AQ39" s="65">
        <v>0</v>
      </c>
      <c r="AR39" s="65">
        <v>0</v>
      </c>
      <c r="AS39" s="65">
        <v>0</v>
      </c>
      <c r="AT39" s="65">
        <v>0</v>
      </c>
      <c r="AU39" s="65">
        <v>0</v>
      </c>
      <c r="AV39" s="65">
        <v>0</v>
      </c>
      <c r="AW39" s="65">
        <v>0</v>
      </c>
      <c r="AX39" s="65">
        <v>0</v>
      </c>
      <c r="AY39" s="65">
        <v>0</v>
      </c>
      <c r="AZ39" s="65">
        <v>0</v>
      </c>
      <c r="BA39" s="65">
        <v>0</v>
      </c>
      <c r="BB39" s="65">
        <v>0</v>
      </c>
      <c r="BC39" s="65">
        <v>0</v>
      </c>
      <c r="BD39" s="65">
        <v>0</v>
      </c>
      <c r="BE39" s="65">
        <v>0</v>
      </c>
      <c r="BF39" s="65">
        <v>0</v>
      </c>
      <c r="BG39" s="65">
        <v>0</v>
      </c>
      <c r="BH39" s="65">
        <v>0</v>
      </c>
      <c r="BI39" s="65">
        <v>0</v>
      </c>
      <c r="BJ39" s="65">
        <v>0</v>
      </c>
      <c r="BK39" s="65">
        <v>0</v>
      </c>
      <c r="BL39" s="65">
        <v>0</v>
      </c>
      <c r="BM39" s="65">
        <f t="shared" si="13"/>
        <v>23013.016440831139</v>
      </c>
      <c r="BN39" s="65">
        <v>2375.074451</v>
      </c>
      <c r="BO39" s="65">
        <v>0</v>
      </c>
      <c r="BP39" s="65">
        <v>-191.18333837500001</v>
      </c>
      <c r="BQ39" s="65">
        <f t="shared" si="21"/>
        <v>2183.891112625</v>
      </c>
      <c r="BR39" s="65">
        <f t="shared" si="5"/>
        <v>25196.907553456138</v>
      </c>
      <c r="BS39" s="65">
        <v>1769.278587331655</v>
      </c>
      <c r="BT39" s="65">
        <v>519.65218737972657</v>
      </c>
      <c r="BU39" s="65">
        <f t="shared" si="6"/>
        <v>2288.9307747113817</v>
      </c>
      <c r="BV39" s="65">
        <v>7986.5934042728659</v>
      </c>
      <c r="BW39" s="65">
        <v>0</v>
      </c>
      <c r="BX39" s="65">
        <f t="shared" si="22"/>
        <v>7986.5934042728659</v>
      </c>
      <c r="BY39" s="65">
        <f t="shared" si="10"/>
        <v>35472.431732440382</v>
      </c>
    </row>
    <row r="40" spans="1:77" ht="12.75" customHeight="1">
      <c r="A40" s="6" t="s">
        <v>39</v>
      </c>
      <c r="B40" s="7" t="s">
        <v>40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13480.15235329222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5">
        <v>0</v>
      </c>
      <c r="V40" s="65">
        <v>0</v>
      </c>
      <c r="W40" s="65">
        <v>0</v>
      </c>
      <c r="X40" s="65">
        <v>0</v>
      </c>
      <c r="Y40" s="65">
        <v>0</v>
      </c>
      <c r="Z40" s="65">
        <v>0</v>
      </c>
      <c r="AA40" s="65">
        <v>0</v>
      </c>
      <c r="AB40" s="65">
        <v>0</v>
      </c>
      <c r="AC40" s="65">
        <v>0</v>
      </c>
      <c r="AD40" s="65">
        <v>0</v>
      </c>
      <c r="AE40" s="65">
        <v>0</v>
      </c>
      <c r="AF40" s="65">
        <v>0</v>
      </c>
      <c r="AG40" s="65">
        <v>0</v>
      </c>
      <c r="AH40" s="65">
        <v>0</v>
      </c>
      <c r="AI40" s="65">
        <v>0</v>
      </c>
      <c r="AJ40" s="65">
        <v>0</v>
      </c>
      <c r="AK40" s="65">
        <v>0</v>
      </c>
      <c r="AL40" s="65">
        <v>0</v>
      </c>
      <c r="AM40" s="65">
        <v>0</v>
      </c>
      <c r="AN40" s="65">
        <v>0</v>
      </c>
      <c r="AO40" s="65">
        <v>0</v>
      </c>
      <c r="AP40" s="65">
        <v>0</v>
      </c>
      <c r="AQ40" s="65">
        <v>0</v>
      </c>
      <c r="AR40" s="65">
        <v>0</v>
      </c>
      <c r="AS40" s="65">
        <v>0</v>
      </c>
      <c r="AT40" s="65">
        <v>0</v>
      </c>
      <c r="AU40" s="65">
        <v>0</v>
      </c>
      <c r="AV40" s="65">
        <v>0</v>
      </c>
      <c r="AW40" s="65">
        <v>0</v>
      </c>
      <c r="AX40" s="65">
        <v>0</v>
      </c>
      <c r="AY40" s="65">
        <v>0</v>
      </c>
      <c r="AZ40" s="65">
        <v>0</v>
      </c>
      <c r="BA40" s="65">
        <v>0</v>
      </c>
      <c r="BB40" s="65">
        <v>0</v>
      </c>
      <c r="BC40" s="65">
        <v>0</v>
      </c>
      <c r="BD40" s="65">
        <v>0</v>
      </c>
      <c r="BE40" s="65">
        <v>0</v>
      </c>
      <c r="BF40" s="65">
        <v>0</v>
      </c>
      <c r="BG40" s="65">
        <v>0</v>
      </c>
      <c r="BH40" s="65">
        <v>0</v>
      </c>
      <c r="BI40" s="65">
        <v>0</v>
      </c>
      <c r="BJ40" s="65">
        <v>0</v>
      </c>
      <c r="BK40" s="65">
        <v>0</v>
      </c>
      <c r="BL40" s="65">
        <v>0</v>
      </c>
      <c r="BM40" s="65">
        <f t="shared" si="13"/>
        <v>13480.15235329222</v>
      </c>
      <c r="BN40" s="65">
        <v>1914.6945410000001</v>
      </c>
      <c r="BO40" s="65">
        <v>0</v>
      </c>
      <c r="BP40" s="65">
        <v>-0.83188874999999995</v>
      </c>
      <c r="BQ40" s="65">
        <f t="shared" si="21"/>
        <v>1913.8626522500001</v>
      </c>
      <c r="BR40" s="65">
        <f t="shared" si="5"/>
        <v>15394.01500554222</v>
      </c>
      <c r="BS40" s="65">
        <v>1527.5059139642731</v>
      </c>
      <c r="BT40" s="65">
        <v>294.18666780461081</v>
      </c>
      <c r="BU40" s="65">
        <f t="shared" si="6"/>
        <v>1821.6925817688839</v>
      </c>
      <c r="BV40" s="65">
        <v>5018.4622624741787</v>
      </c>
      <c r="BW40" s="65">
        <v>0</v>
      </c>
      <c r="BX40" s="65">
        <f t="shared" si="22"/>
        <v>5018.4622624741787</v>
      </c>
      <c r="BY40" s="65">
        <f t="shared" si="10"/>
        <v>22234.169849785281</v>
      </c>
    </row>
    <row r="41" spans="1:77" ht="12.75" customHeight="1">
      <c r="A41" s="6" t="s">
        <v>41</v>
      </c>
      <c r="B41" s="7" t="s">
        <v>42</v>
      </c>
      <c r="C41" s="65">
        <v>0</v>
      </c>
      <c r="D41" s="65">
        <v>0</v>
      </c>
      <c r="E41" s="65">
        <v>0</v>
      </c>
      <c r="F41" s="65">
        <v>0</v>
      </c>
      <c r="G41" s="65">
        <v>211.48221781346146</v>
      </c>
      <c r="H41" s="65">
        <v>0</v>
      </c>
      <c r="I41" s="65">
        <v>0</v>
      </c>
      <c r="J41" s="65">
        <v>9340.1330385653673</v>
      </c>
      <c r="K41" s="65">
        <v>81.280272729486882</v>
      </c>
      <c r="L41" s="65">
        <v>0</v>
      </c>
      <c r="M41" s="65">
        <v>35.411669042500783</v>
      </c>
      <c r="N41" s="65">
        <v>0</v>
      </c>
      <c r="O41" s="65">
        <v>0</v>
      </c>
      <c r="P41" s="65">
        <v>0</v>
      </c>
      <c r="Q41" s="65">
        <v>0</v>
      </c>
      <c r="R41" s="65">
        <v>0</v>
      </c>
      <c r="S41" s="65">
        <v>53.534188703751326</v>
      </c>
      <c r="T41" s="65">
        <v>0</v>
      </c>
      <c r="U41" s="65">
        <v>0</v>
      </c>
      <c r="V41" s="65">
        <v>0</v>
      </c>
      <c r="W41" s="65">
        <v>0</v>
      </c>
      <c r="X41" s="65">
        <v>0</v>
      </c>
      <c r="Y41" s="65">
        <v>68.767252456838023</v>
      </c>
      <c r="Z41" s="65">
        <v>0</v>
      </c>
      <c r="AA41" s="65">
        <v>0</v>
      </c>
      <c r="AB41" s="65">
        <v>0</v>
      </c>
      <c r="AC41" s="65">
        <v>0</v>
      </c>
      <c r="AD41" s="65">
        <v>0</v>
      </c>
      <c r="AE41" s="65">
        <v>0</v>
      </c>
      <c r="AF41" s="65">
        <v>0</v>
      </c>
      <c r="AG41" s="65">
        <v>0</v>
      </c>
      <c r="AH41" s="65">
        <v>0</v>
      </c>
      <c r="AI41" s="65">
        <v>0</v>
      </c>
      <c r="AJ41" s="65">
        <v>0</v>
      </c>
      <c r="AK41" s="65">
        <v>0</v>
      </c>
      <c r="AL41" s="65">
        <v>0</v>
      </c>
      <c r="AM41" s="65">
        <v>0</v>
      </c>
      <c r="AN41" s="65">
        <v>0</v>
      </c>
      <c r="AO41" s="65">
        <v>0</v>
      </c>
      <c r="AP41" s="65">
        <v>0</v>
      </c>
      <c r="AQ41" s="65">
        <v>0</v>
      </c>
      <c r="AR41" s="65">
        <v>0</v>
      </c>
      <c r="AS41" s="65">
        <v>0</v>
      </c>
      <c r="AT41" s="65">
        <v>0</v>
      </c>
      <c r="AU41" s="65">
        <v>0</v>
      </c>
      <c r="AV41" s="65">
        <v>0</v>
      </c>
      <c r="AW41" s="65">
        <v>0</v>
      </c>
      <c r="AX41" s="65">
        <v>0</v>
      </c>
      <c r="AY41" s="65">
        <v>0</v>
      </c>
      <c r="AZ41" s="65">
        <v>0</v>
      </c>
      <c r="BA41" s="65">
        <v>0</v>
      </c>
      <c r="BB41" s="65">
        <v>0</v>
      </c>
      <c r="BC41" s="65">
        <v>0</v>
      </c>
      <c r="BD41" s="65">
        <v>0</v>
      </c>
      <c r="BE41" s="65">
        <v>0</v>
      </c>
      <c r="BF41" s="65">
        <v>0</v>
      </c>
      <c r="BG41" s="65">
        <v>0</v>
      </c>
      <c r="BH41" s="65">
        <v>0</v>
      </c>
      <c r="BI41" s="65">
        <v>0</v>
      </c>
      <c r="BJ41" s="65">
        <v>0</v>
      </c>
      <c r="BK41" s="65">
        <v>0</v>
      </c>
      <c r="BL41" s="65">
        <v>0</v>
      </c>
      <c r="BM41" s="65">
        <f t="shared" si="13"/>
        <v>9790.6086393114092</v>
      </c>
      <c r="BN41" s="65">
        <v>5556.0699649999997</v>
      </c>
      <c r="BO41" s="65">
        <v>0</v>
      </c>
      <c r="BP41" s="65">
        <v>-171.41940912500002</v>
      </c>
      <c r="BQ41" s="65">
        <f t="shared" si="21"/>
        <v>5384.6505558749996</v>
      </c>
      <c r="BR41" s="65">
        <f t="shared" si="5"/>
        <v>15175.259195186409</v>
      </c>
      <c r="BS41" s="65">
        <v>4127.5004736206029</v>
      </c>
      <c r="BT41" s="65">
        <v>1992.991858930847</v>
      </c>
      <c r="BU41" s="65">
        <f t="shared" si="6"/>
        <v>6120.4923325514501</v>
      </c>
      <c r="BV41" s="65">
        <v>1002.0063433777095</v>
      </c>
      <c r="BW41" s="65">
        <v>0</v>
      </c>
      <c r="BX41" s="65">
        <f t="shared" si="22"/>
        <v>1002.0063433777095</v>
      </c>
      <c r="BY41" s="65">
        <f t="shared" si="10"/>
        <v>22297.757871115569</v>
      </c>
    </row>
    <row r="42" spans="1:77" ht="12.75" customHeight="1">
      <c r="A42" s="6" t="s">
        <v>43</v>
      </c>
      <c r="B42" s="7" t="s">
        <v>44</v>
      </c>
      <c r="C42" s="65">
        <v>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4293.1753871858409</v>
      </c>
      <c r="K42" s="65">
        <v>2008.8976371220765</v>
      </c>
      <c r="L42" s="65">
        <v>0</v>
      </c>
      <c r="M42" s="65">
        <v>6.1532590839694699</v>
      </c>
      <c r="N42" s="65">
        <v>8.8612432214453243</v>
      </c>
      <c r="O42" s="65">
        <v>0</v>
      </c>
      <c r="P42" s="65">
        <v>0</v>
      </c>
      <c r="Q42" s="65">
        <v>215.32185363544474</v>
      </c>
      <c r="R42" s="65">
        <v>0</v>
      </c>
      <c r="S42" s="65">
        <v>0</v>
      </c>
      <c r="T42" s="65">
        <v>1.9767487429975632</v>
      </c>
      <c r="U42" s="65">
        <v>0</v>
      </c>
      <c r="V42" s="65">
        <v>0</v>
      </c>
      <c r="W42" s="65">
        <v>0</v>
      </c>
      <c r="X42" s="65">
        <v>0</v>
      </c>
      <c r="Y42" s="65">
        <v>0.37663608548646094</v>
      </c>
      <c r="Z42" s="65">
        <v>0</v>
      </c>
      <c r="AA42" s="65">
        <v>0</v>
      </c>
      <c r="AB42" s="65">
        <v>2.194848983021334</v>
      </c>
      <c r="AC42" s="65">
        <v>0</v>
      </c>
      <c r="AD42" s="65">
        <v>0</v>
      </c>
      <c r="AE42" s="65">
        <v>0</v>
      </c>
      <c r="AF42" s="65">
        <v>0</v>
      </c>
      <c r="AG42" s="65">
        <v>0</v>
      </c>
      <c r="AH42" s="65">
        <v>0</v>
      </c>
      <c r="AI42" s="65">
        <v>0</v>
      </c>
      <c r="AJ42" s="65">
        <v>2.2619900000000002E-2</v>
      </c>
      <c r="AK42" s="65">
        <v>0</v>
      </c>
      <c r="AL42" s="65">
        <v>0</v>
      </c>
      <c r="AM42" s="65">
        <v>0</v>
      </c>
      <c r="AN42" s="65">
        <v>0</v>
      </c>
      <c r="AO42" s="65">
        <v>0</v>
      </c>
      <c r="AP42" s="65">
        <v>0</v>
      </c>
      <c r="AQ42" s="65">
        <v>0</v>
      </c>
      <c r="AR42" s="65">
        <v>0</v>
      </c>
      <c r="AS42" s="65">
        <v>0</v>
      </c>
      <c r="AT42" s="65">
        <v>0</v>
      </c>
      <c r="AU42" s="65">
        <v>0</v>
      </c>
      <c r="AV42" s="65">
        <v>0</v>
      </c>
      <c r="AW42" s="65">
        <v>0</v>
      </c>
      <c r="AX42" s="65">
        <v>0</v>
      </c>
      <c r="AY42" s="65">
        <v>0</v>
      </c>
      <c r="AZ42" s="65">
        <v>0</v>
      </c>
      <c r="BA42" s="65">
        <v>0</v>
      </c>
      <c r="BB42" s="65">
        <v>0</v>
      </c>
      <c r="BC42" s="65">
        <v>0</v>
      </c>
      <c r="BD42" s="65">
        <v>0</v>
      </c>
      <c r="BE42" s="65">
        <v>0</v>
      </c>
      <c r="BF42" s="65">
        <v>0</v>
      </c>
      <c r="BG42" s="65">
        <v>0</v>
      </c>
      <c r="BH42" s="65">
        <v>0</v>
      </c>
      <c r="BI42" s="65">
        <v>0</v>
      </c>
      <c r="BJ42" s="65">
        <v>0</v>
      </c>
      <c r="BK42" s="65">
        <v>0</v>
      </c>
      <c r="BL42" s="65">
        <v>0</v>
      </c>
      <c r="BM42" s="65">
        <f t="shared" si="13"/>
        <v>6536.9802339602811</v>
      </c>
      <c r="BN42" s="65">
        <v>10582.115518000001</v>
      </c>
      <c r="BO42" s="65">
        <v>0</v>
      </c>
      <c r="BP42" s="65">
        <v>-132.76752787499998</v>
      </c>
      <c r="BQ42" s="65">
        <f t="shared" si="21"/>
        <v>10449.347990125001</v>
      </c>
      <c r="BR42" s="65">
        <f t="shared" si="5"/>
        <v>16986.328224085282</v>
      </c>
      <c r="BS42" s="65">
        <v>2749.4736952122103</v>
      </c>
      <c r="BT42" s="65">
        <v>966.95606375006196</v>
      </c>
      <c r="BU42" s="65">
        <f t="shared" si="6"/>
        <v>3716.429758962272</v>
      </c>
      <c r="BV42" s="65">
        <v>450.03863076416553</v>
      </c>
      <c r="BW42" s="65">
        <v>0</v>
      </c>
      <c r="BX42" s="65">
        <f t="shared" si="22"/>
        <v>450.03863076416553</v>
      </c>
      <c r="BY42" s="65">
        <f t="shared" si="10"/>
        <v>21152.796613811719</v>
      </c>
    </row>
    <row r="43" spans="1:77" ht="12.75" customHeight="1">
      <c r="A43" s="6" t="s">
        <v>45</v>
      </c>
      <c r="B43" s="7" t="s">
        <v>46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719.25633605648568</v>
      </c>
      <c r="K43" s="65">
        <v>3587.967684375124</v>
      </c>
      <c r="L43" s="65">
        <v>0</v>
      </c>
      <c r="M43" s="65">
        <v>1.8989990214868946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8.5726348548363713</v>
      </c>
      <c r="U43" s="65">
        <v>0</v>
      </c>
      <c r="V43" s="65">
        <v>0</v>
      </c>
      <c r="W43" s="65">
        <v>0</v>
      </c>
      <c r="X43" s="65">
        <v>0</v>
      </c>
      <c r="Y43" s="65">
        <v>0.46091828643448013</v>
      </c>
      <c r="Z43" s="65">
        <v>0</v>
      </c>
      <c r="AA43" s="65">
        <v>0</v>
      </c>
      <c r="AB43" s="65">
        <v>13.006700494993327</v>
      </c>
      <c r="AC43" s="65">
        <v>0</v>
      </c>
      <c r="AD43" s="65">
        <v>0</v>
      </c>
      <c r="AE43" s="65">
        <v>0</v>
      </c>
      <c r="AF43" s="65">
        <v>0</v>
      </c>
      <c r="AG43" s="65">
        <v>0</v>
      </c>
      <c r="AH43" s="65">
        <v>0</v>
      </c>
      <c r="AI43" s="65">
        <v>0</v>
      </c>
      <c r="AJ43" s="65">
        <v>0</v>
      </c>
      <c r="AK43" s="65">
        <v>0</v>
      </c>
      <c r="AL43" s="65">
        <v>0</v>
      </c>
      <c r="AM43" s="65">
        <v>0</v>
      </c>
      <c r="AN43" s="65">
        <v>0</v>
      </c>
      <c r="AO43" s="65">
        <v>0</v>
      </c>
      <c r="AP43" s="65">
        <v>0</v>
      </c>
      <c r="AQ43" s="65">
        <v>0</v>
      </c>
      <c r="AR43" s="65">
        <v>0</v>
      </c>
      <c r="AS43" s="65">
        <v>0</v>
      </c>
      <c r="AT43" s="65">
        <v>0</v>
      </c>
      <c r="AU43" s="65">
        <v>0</v>
      </c>
      <c r="AV43" s="65">
        <v>0</v>
      </c>
      <c r="AW43" s="65">
        <v>0</v>
      </c>
      <c r="AX43" s="65">
        <v>0</v>
      </c>
      <c r="AY43" s="65">
        <v>0</v>
      </c>
      <c r="AZ43" s="65">
        <v>0</v>
      </c>
      <c r="BA43" s="65">
        <v>0</v>
      </c>
      <c r="BB43" s="65">
        <v>0</v>
      </c>
      <c r="BC43" s="65">
        <v>0</v>
      </c>
      <c r="BD43" s="65">
        <v>0</v>
      </c>
      <c r="BE43" s="65">
        <v>0</v>
      </c>
      <c r="BF43" s="65">
        <v>0</v>
      </c>
      <c r="BG43" s="65">
        <v>0</v>
      </c>
      <c r="BH43" s="65">
        <v>0</v>
      </c>
      <c r="BI43" s="65">
        <v>0</v>
      </c>
      <c r="BJ43" s="65">
        <v>0</v>
      </c>
      <c r="BK43" s="65">
        <v>0</v>
      </c>
      <c r="BL43" s="65">
        <v>0</v>
      </c>
      <c r="BM43" s="65">
        <f t="shared" si="13"/>
        <v>4331.1632730893598</v>
      </c>
      <c r="BN43" s="65">
        <v>6127.1176059999998</v>
      </c>
      <c r="BO43" s="65">
        <v>0</v>
      </c>
      <c r="BP43" s="65">
        <v>-99.863476500000019</v>
      </c>
      <c r="BQ43" s="65">
        <f t="shared" si="21"/>
        <v>6027.2541295000001</v>
      </c>
      <c r="BR43" s="65">
        <f t="shared" si="5"/>
        <v>10358.417402589359</v>
      </c>
      <c r="BS43" s="65">
        <v>12544.208854135453</v>
      </c>
      <c r="BT43" s="65">
        <v>26.240630053918732</v>
      </c>
      <c r="BU43" s="65">
        <f t="shared" si="6"/>
        <v>12570.449484189372</v>
      </c>
      <c r="BV43" s="65">
        <v>863.97147058157816</v>
      </c>
      <c r="BW43" s="65">
        <v>0</v>
      </c>
      <c r="BX43" s="65">
        <f t="shared" si="22"/>
        <v>863.97147058157816</v>
      </c>
      <c r="BY43" s="65">
        <f t="shared" si="10"/>
        <v>23792.83835736031</v>
      </c>
    </row>
    <row r="44" spans="1:77" ht="12.75" customHeight="1">
      <c r="A44" s="6" t="s">
        <v>47</v>
      </c>
      <c r="B44" s="7" t="s">
        <v>48</v>
      </c>
      <c r="C44" s="65">
        <v>0</v>
      </c>
      <c r="D44" s="65">
        <v>0</v>
      </c>
      <c r="E44" s="65">
        <v>0</v>
      </c>
      <c r="F44" s="65">
        <v>0</v>
      </c>
      <c r="G44" s="65">
        <v>0.76886890230900551</v>
      </c>
      <c r="H44" s="65">
        <v>0</v>
      </c>
      <c r="I44" s="65">
        <v>0</v>
      </c>
      <c r="J44" s="65">
        <v>81.097771546705431</v>
      </c>
      <c r="K44" s="65">
        <v>0</v>
      </c>
      <c r="L44" s="65">
        <v>3255.0758960958933</v>
      </c>
      <c r="M44" s="65">
        <v>0</v>
      </c>
      <c r="N44" s="65">
        <v>0</v>
      </c>
      <c r="O44" s="65">
        <v>0</v>
      </c>
      <c r="P44" s="65">
        <v>0</v>
      </c>
      <c r="Q44" s="65">
        <v>0</v>
      </c>
      <c r="R44" s="65">
        <v>0</v>
      </c>
      <c r="S44" s="65">
        <v>196.28428505797379</v>
      </c>
      <c r="T44" s="65">
        <v>0</v>
      </c>
      <c r="U44" s="65">
        <v>0</v>
      </c>
      <c r="V44" s="65">
        <v>2.4137734719246735</v>
      </c>
      <c r="W44" s="65">
        <v>0</v>
      </c>
      <c r="X44" s="65">
        <v>0</v>
      </c>
      <c r="Y44" s="65">
        <v>0</v>
      </c>
      <c r="Z44" s="65">
        <v>0</v>
      </c>
      <c r="AA44" s="65">
        <v>0</v>
      </c>
      <c r="AB44" s="65">
        <v>0</v>
      </c>
      <c r="AC44" s="65">
        <v>0</v>
      </c>
      <c r="AD44" s="65">
        <v>0</v>
      </c>
      <c r="AE44" s="65">
        <v>0</v>
      </c>
      <c r="AF44" s="65">
        <v>0</v>
      </c>
      <c r="AG44" s="65">
        <v>0</v>
      </c>
      <c r="AH44" s="65">
        <v>0</v>
      </c>
      <c r="AI44" s="65">
        <v>0</v>
      </c>
      <c r="AJ44" s="65">
        <v>0</v>
      </c>
      <c r="AK44" s="65">
        <v>0</v>
      </c>
      <c r="AL44" s="65">
        <v>0</v>
      </c>
      <c r="AM44" s="65">
        <v>0</v>
      </c>
      <c r="AN44" s="65">
        <v>0</v>
      </c>
      <c r="AO44" s="65">
        <v>0</v>
      </c>
      <c r="AP44" s="65">
        <v>0</v>
      </c>
      <c r="AQ44" s="65">
        <v>0</v>
      </c>
      <c r="AR44" s="65">
        <v>0</v>
      </c>
      <c r="AS44" s="65">
        <v>0</v>
      </c>
      <c r="AT44" s="65">
        <v>0</v>
      </c>
      <c r="AU44" s="65">
        <v>0</v>
      </c>
      <c r="AV44" s="65">
        <v>0</v>
      </c>
      <c r="AW44" s="65">
        <v>0</v>
      </c>
      <c r="AX44" s="65">
        <v>0</v>
      </c>
      <c r="AY44" s="65">
        <v>0</v>
      </c>
      <c r="AZ44" s="65">
        <v>0</v>
      </c>
      <c r="BA44" s="65">
        <v>0</v>
      </c>
      <c r="BB44" s="65">
        <v>0</v>
      </c>
      <c r="BC44" s="65">
        <v>0</v>
      </c>
      <c r="BD44" s="65">
        <v>0</v>
      </c>
      <c r="BE44" s="65">
        <v>0</v>
      </c>
      <c r="BF44" s="65">
        <v>0</v>
      </c>
      <c r="BG44" s="65">
        <v>0</v>
      </c>
      <c r="BH44" s="65">
        <v>0</v>
      </c>
      <c r="BI44" s="65">
        <v>0</v>
      </c>
      <c r="BJ44" s="65">
        <v>0</v>
      </c>
      <c r="BK44" s="65">
        <v>0</v>
      </c>
      <c r="BL44" s="65">
        <v>0</v>
      </c>
      <c r="BM44" s="65">
        <f t="shared" si="13"/>
        <v>3535.6405950748062</v>
      </c>
      <c r="BN44" s="65">
        <v>4924.6760139999997</v>
      </c>
      <c r="BO44" s="65">
        <v>0</v>
      </c>
      <c r="BP44" s="65">
        <v>-10.52622525</v>
      </c>
      <c r="BQ44" s="65">
        <f t="shared" si="21"/>
        <v>4914.14978875</v>
      </c>
      <c r="BR44" s="65">
        <f t="shared" si="5"/>
        <v>8449.7903838248058</v>
      </c>
      <c r="BS44" s="65">
        <v>1783.7388046807034</v>
      </c>
      <c r="BT44" s="65">
        <v>102.78623709448873</v>
      </c>
      <c r="BU44" s="65">
        <f t="shared" si="6"/>
        <v>1886.5250417751922</v>
      </c>
      <c r="BV44" s="65">
        <v>322.95128075713512</v>
      </c>
      <c r="BW44" s="65">
        <v>0</v>
      </c>
      <c r="BX44" s="65">
        <f t="shared" si="22"/>
        <v>322.95128075713512</v>
      </c>
      <c r="BY44" s="65">
        <f t="shared" si="10"/>
        <v>10659.266706357133</v>
      </c>
    </row>
    <row r="45" spans="1:77" ht="12.75" customHeight="1">
      <c r="A45" s="4" t="s">
        <v>49</v>
      </c>
      <c r="B45" s="5" t="s">
        <v>50</v>
      </c>
      <c r="C45" s="64">
        <f>C46+C47+C48+C49+C50+C51+C52+C53+C54</f>
        <v>0</v>
      </c>
      <c r="D45" s="64">
        <f t="shared" ref="D45:BL45" si="23">D46+D47+D48+D49+D50+D51+D52+D53+D54</f>
        <v>0</v>
      </c>
      <c r="E45" s="64">
        <f t="shared" si="23"/>
        <v>0</v>
      </c>
      <c r="F45" s="64">
        <f t="shared" si="23"/>
        <v>0</v>
      </c>
      <c r="G45" s="64">
        <f>G46+G47+G48+G49+G50+G51+G52+G53+G54</f>
        <v>5009.3216588376963</v>
      </c>
      <c r="H45" s="64">
        <f t="shared" si="23"/>
        <v>1025.0447716210927</v>
      </c>
      <c r="I45" s="64">
        <f t="shared" si="23"/>
        <v>30.425533920223149</v>
      </c>
      <c r="J45" s="64">
        <f t="shared" si="23"/>
        <v>9.4105054673340849</v>
      </c>
      <c r="K45" s="64">
        <f t="shared" si="23"/>
        <v>64.728107677680228</v>
      </c>
      <c r="L45" s="64">
        <f t="shared" si="23"/>
        <v>14.148509451257173</v>
      </c>
      <c r="M45" s="64">
        <f t="shared" si="23"/>
        <v>10428.94581714251</v>
      </c>
      <c r="N45" s="64">
        <f t="shared" si="23"/>
        <v>2327.8730048580064</v>
      </c>
      <c r="O45" s="64">
        <f t="shared" si="23"/>
        <v>1480.9900695712886</v>
      </c>
      <c r="P45" s="64">
        <f t="shared" si="23"/>
        <v>1409.3806309782592</v>
      </c>
      <c r="Q45" s="64">
        <f t="shared" si="23"/>
        <v>10717.872986301398</v>
      </c>
      <c r="R45" s="64">
        <f t="shared" si="23"/>
        <v>4511.8046505965604</v>
      </c>
      <c r="S45" s="64">
        <f t="shared" si="23"/>
        <v>13822.017253316837</v>
      </c>
      <c r="T45" s="64">
        <f t="shared" si="23"/>
        <v>43664.237645347239</v>
      </c>
      <c r="U45" s="64">
        <f t="shared" si="23"/>
        <v>142.31290896721075</v>
      </c>
      <c r="V45" s="64">
        <f t="shared" si="23"/>
        <v>5671.3261416308796</v>
      </c>
      <c r="W45" s="64">
        <f t="shared" si="23"/>
        <v>4.3151568149779074</v>
      </c>
      <c r="X45" s="64">
        <f t="shared" si="23"/>
        <v>18.071033343453387</v>
      </c>
      <c r="Y45" s="64">
        <f t="shared" si="23"/>
        <v>6.1303099531596565</v>
      </c>
      <c r="Z45" s="64">
        <f t="shared" si="23"/>
        <v>0</v>
      </c>
      <c r="AA45" s="64">
        <f t="shared" si="23"/>
        <v>9607.0978786268806</v>
      </c>
      <c r="AB45" s="64">
        <f t="shared" si="23"/>
        <v>6780.396762069875</v>
      </c>
      <c r="AC45" s="64">
        <f t="shared" si="23"/>
        <v>0</v>
      </c>
      <c r="AD45" s="64">
        <f t="shared" si="23"/>
        <v>0</v>
      </c>
      <c r="AE45" s="64">
        <f t="shared" si="23"/>
        <v>0</v>
      </c>
      <c r="AF45" s="64">
        <f t="shared" si="23"/>
        <v>0</v>
      </c>
      <c r="AG45" s="64">
        <f t="shared" si="23"/>
        <v>0</v>
      </c>
      <c r="AH45" s="64">
        <f t="shared" si="23"/>
        <v>0</v>
      </c>
      <c r="AI45" s="64">
        <f t="shared" si="23"/>
        <v>0</v>
      </c>
      <c r="AJ45" s="64">
        <f t="shared" si="23"/>
        <v>0</v>
      </c>
      <c r="AK45" s="64">
        <f t="shared" si="23"/>
        <v>0</v>
      </c>
      <c r="AL45" s="64">
        <f t="shared" si="23"/>
        <v>0</v>
      </c>
      <c r="AM45" s="64">
        <f t="shared" si="23"/>
        <v>0</v>
      </c>
      <c r="AN45" s="64">
        <f t="shared" si="23"/>
        <v>0</v>
      </c>
      <c r="AO45" s="64">
        <f t="shared" si="23"/>
        <v>7167.2711003000004</v>
      </c>
      <c r="AP45" s="64">
        <f t="shared" si="23"/>
        <v>0</v>
      </c>
      <c r="AQ45" s="64">
        <f t="shared" si="23"/>
        <v>0</v>
      </c>
      <c r="AR45" s="64">
        <f t="shared" si="23"/>
        <v>0</v>
      </c>
      <c r="AS45" s="64">
        <f t="shared" si="23"/>
        <v>0</v>
      </c>
      <c r="AT45" s="64">
        <f t="shared" si="23"/>
        <v>0</v>
      </c>
      <c r="AU45" s="64">
        <f t="shared" si="23"/>
        <v>0</v>
      </c>
      <c r="AV45" s="64">
        <f t="shared" si="23"/>
        <v>0</v>
      </c>
      <c r="AW45" s="64">
        <f t="shared" si="23"/>
        <v>0</v>
      </c>
      <c r="AX45" s="64">
        <f t="shared" si="23"/>
        <v>0</v>
      </c>
      <c r="AY45" s="64">
        <f t="shared" si="23"/>
        <v>0</v>
      </c>
      <c r="AZ45" s="64">
        <f t="shared" si="23"/>
        <v>0</v>
      </c>
      <c r="BA45" s="64">
        <f t="shared" si="23"/>
        <v>0</v>
      </c>
      <c r="BB45" s="64">
        <f t="shared" si="23"/>
        <v>0</v>
      </c>
      <c r="BC45" s="64">
        <f t="shared" si="23"/>
        <v>0</v>
      </c>
      <c r="BD45" s="64">
        <f t="shared" si="23"/>
        <v>0</v>
      </c>
      <c r="BE45" s="64">
        <f t="shared" si="23"/>
        <v>0</v>
      </c>
      <c r="BF45" s="64">
        <f t="shared" si="23"/>
        <v>0</v>
      </c>
      <c r="BG45" s="64">
        <f t="shared" si="23"/>
        <v>0</v>
      </c>
      <c r="BH45" s="64">
        <f t="shared" si="23"/>
        <v>0</v>
      </c>
      <c r="BI45" s="64">
        <f t="shared" si="23"/>
        <v>0</v>
      </c>
      <c r="BJ45" s="64"/>
      <c r="BK45" s="64">
        <f t="shared" si="23"/>
        <v>0</v>
      </c>
      <c r="BL45" s="64">
        <f t="shared" si="23"/>
        <v>0</v>
      </c>
      <c r="BM45" s="64">
        <f>SUM(C45:BK45)</f>
        <v>123913.12243679383</v>
      </c>
      <c r="BN45" s="64">
        <f>SUM(BN46:BN54)</f>
        <v>175868.43044999999</v>
      </c>
      <c r="BO45" s="64">
        <f>SUM(BO46:BO54)</f>
        <v>0</v>
      </c>
      <c r="BP45" s="64">
        <f>SUM(BP46:BP54)</f>
        <v>-2387.0747188749997</v>
      </c>
      <c r="BQ45" s="64">
        <f t="shared" ref="BQ45:BQ54" si="24">BN45+BO45+BP45</f>
        <v>173481.35573112499</v>
      </c>
      <c r="BR45" s="64">
        <f t="shared" si="5"/>
        <v>297394.4781679188</v>
      </c>
      <c r="BS45" s="64">
        <f>SUM(BS46:BS54)</f>
        <v>59123.367716659501</v>
      </c>
      <c r="BT45" s="64">
        <f t="shared" ref="BT45:BW45" si="25">SUM(BT46:BT54)</f>
        <v>10338.355034849048</v>
      </c>
      <c r="BU45" s="64">
        <f t="shared" si="25"/>
        <v>69461.72275150854</v>
      </c>
      <c r="BV45" s="64">
        <f>SUM(BV46:BV54)</f>
        <v>34510.340556739415</v>
      </c>
      <c r="BW45" s="64">
        <f t="shared" si="25"/>
        <v>510.7</v>
      </c>
      <c r="BX45" s="64">
        <f>BV45-BW45</f>
        <v>33999.640556739418</v>
      </c>
      <c r="BY45" s="64">
        <f t="shared" si="10"/>
        <v>400855.84147616674</v>
      </c>
    </row>
    <row r="46" spans="1:77" ht="12.75" customHeight="1">
      <c r="A46" s="6" t="s">
        <v>51</v>
      </c>
      <c r="B46" s="7" t="s">
        <v>52</v>
      </c>
      <c r="C46" s="65">
        <v>0</v>
      </c>
      <c r="D46" s="65">
        <v>0</v>
      </c>
      <c r="E46" s="65">
        <v>0</v>
      </c>
      <c r="F46" s="65">
        <v>0</v>
      </c>
      <c r="G46" s="65">
        <v>110.16541416747596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  <c r="M46" s="65">
        <v>9439.6364406855282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65">
        <v>1.1447247975593038</v>
      </c>
      <c r="U46" s="65">
        <v>9.3401826973800439</v>
      </c>
      <c r="V46" s="65">
        <v>0.8386331300453157</v>
      </c>
      <c r="W46" s="65">
        <v>0</v>
      </c>
      <c r="X46" s="65">
        <v>0</v>
      </c>
      <c r="Y46" s="65">
        <v>0</v>
      </c>
      <c r="Z46" s="65">
        <v>0</v>
      </c>
      <c r="AA46" s="65">
        <v>2136.3213884722809</v>
      </c>
      <c r="AB46" s="65">
        <v>77.326742949006331</v>
      </c>
      <c r="AC46" s="65">
        <v>0</v>
      </c>
      <c r="AD46" s="65">
        <v>0</v>
      </c>
      <c r="AE46" s="65">
        <v>0</v>
      </c>
      <c r="AF46" s="65">
        <v>0</v>
      </c>
      <c r="AG46" s="65">
        <v>0</v>
      </c>
      <c r="AH46" s="65">
        <v>0</v>
      </c>
      <c r="AI46" s="65">
        <v>0</v>
      </c>
      <c r="AJ46" s="65">
        <v>0</v>
      </c>
      <c r="AK46" s="65">
        <v>0</v>
      </c>
      <c r="AL46" s="65">
        <v>0</v>
      </c>
      <c r="AM46" s="65">
        <v>0</v>
      </c>
      <c r="AN46" s="65">
        <v>0</v>
      </c>
      <c r="AO46" s="65">
        <v>0</v>
      </c>
      <c r="AP46" s="65">
        <v>0</v>
      </c>
      <c r="AQ46" s="65">
        <v>0</v>
      </c>
      <c r="AR46" s="65">
        <v>0</v>
      </c>
      <c r="AS46" s="65">
        <v>0</v>
      </c>
      <c r="AT46" s="65">
        <v>0</v>
      </c>
      <c r="AU46" s="65">
        <v>0</v>
      </c>
      <c r="AV46" s="65">
        <v>0</v>
      </c>
      <c r="AW46" s="65">
        <v>0</v>
      </c>
      <c r="AX46" s="65">
        <v>0</v>
      </c>
      <c r="AY46" s="65">
        <v>0</v>
      </c>
      <c r="AZ46" s="65">
        <v>0</v>
      </c>
      <c r="BA46" s="65">
        <v>0</v>
      </c>
      <c r="BB46" s="65">
        <v>0</v>
      </c>
      <c r="BC46" s="65">
        <v>0</v>
      </c>
      <c r="BD46" s="65">
        <v>0</v>
      </c>
      <c r="BE46" s="65">
        <v>0</v>
      </c>
      <c r="BF46" s="65">
        <v>0</v>
      </c>
      <c r="BG46" s="65">
        <v>0</v>
      </c>
      <c r="BH46" s="65">
        <v>0</v>
      </c>
      <c r="BI46" s="65">
        <v>0</v>
      </c>
      <c r="BJ46" s="65">
        <v>0</v>
      </c>
      <c r="BK46" s="65">
        <v>0</v>
      </c>
      <c r="BL46" s="65">
        <v>0</v>
      </c>
      <c r="BM46" s="65">
        <f>SUM(C46:BL46)</f>
        <v>11774.773526899276</v>
      </c>
      <c r="BN46" s="65">
        <v>614.90144399999997</v>
      </c>
      <c r="BO46" s="65"/>
      <c r="BP46" s="65">
        <v>-16.575606125</v>
      </c>
      <c r="BQ46" s="65">
        <f t="shared" si="24"/>
        <v>598.32583787499993</v>
      </c>
      <c r="BR46" s="65">
        <f t="shared" si="5"/>
        <v>12373.099364774276</v>
      </c>
      <c r="BS46" s="65">
        <v>985.99553005137898</v>
      </c>
      <c r="BT46" s="65">
        <v>118.55485607549171</v>
      </c>
      <c r="BU46" s="65">
        <f t="shared" si="6"/>
        <v>1104.5503861268708</v>
      </c>
      <c r="BV46" s="65">
        <v>505.68053192267217</v>
      </c>
      <c r="BW46" s="65"/>
      <c r="BX46" s="65">
        <f t="shared" si="22"/>
        <v>505.68053192267217</v>
      </c>
      <c r="BY46" s="65">
        <f t="shared" si="10"/>
        <v>13983.330282823817</v>
      </c>
    </row>
    <row r="47" spans="1:77" ht="12.75" customHeight="1">
      <c r="A47" s="6" t="s">
        <v>53</v>
      </c>
      <c r="B47" s="7" t="s">
        <v>54</v>
      </c>
      <c r="C47" s="65">
        <v>0</v>
      </c>
      <c r="D47" s="65">
        <v>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  <c r="M47" s="65">
        <v>0</v>
      </c>
      <c r="N47" s="65">
        <v>2326.244021201378</v>
      </c>
      <c r="O47" s="65">
        <v>1459.2877856261439</v>
      </c>
      <c r="P47" s="65">
        <v>0</v>
      </c>
      <c r="Q47" s="65">
        <v>0</v>
      </c>
      <c r="R47" s="65">
        <v>0</v>
      </c>
      <c r="S47" s="65">
        <v>0</v>
      </c>
      <c r="T47" s="65">
        <v>0</v>
      </c>
      <c r="U47" s="65">
        <v>0</v>
      </c>
      <c r="V47" s="65">
        <v>0</v>
      </c>
      <c r="W47" s="65">
        <v>0</v>
      </c>
      <c r="X47" s="65">
        <v>0</v>
      </c>
      <c r="Y47" s="65">
        <v>0</v>
      </c>
      <c r="Z47" s="65">
        <v>0</v>
      </c>
      <c r="AA47" s="65">
        <v>0</v>
      </c>
      <c r="AB47" s="65">
        <v>51.822775305542045</v>
      </c>
      <c r="AC47" s="65">
        <v>0</v>
      </c>
      <c r="AD47" s="65">
        <v>0</v>
      </c>
      <c r="AE47" s="65">
        <v>0</v>
      </c>
      <c r="AF47" s="65">
        <v>0</v>
      </c>
      <c r="AG47" s="65">
        <v>0</v>
      </c>
      <c r="AH47" s="65">
        <v>0</v>
      </c>
      <c r="AI47" s="65">
        <v>0</v>
      </c>
      <c r="AJ47" s="65">
        <v>0</v>
      </c>
      <c r="AK47" s="65">
        <v>0</v>
      </c>
      <c r="AL47" s="65">
        <v>0</v>
      </c>
      <c r="AM47" s="65">
        <v>0</v>
      </c>
      <c r="AN47" s="65">
        <v>0</v>
      </c>
      <c r="AO47" s="65">
        <v>7167.2711003000004</v>
      </c>
      <c r="AP47" s="65">
        <v>0</v>
      </c>
      <c r="AQ47" s="65">
        <v>0</v>
      </c>
      <c r="AR47" s="65">
        <v>0</v>
      </c>
      <c r="AS47" s="65">
        <v>0</v>
      </c>
      <c r="AT47" s="65">
        <v>0</v>
      </c>
      <c r="AU47" s="65">
        <v>0</v>
      </c>
      <c r="AV47" s="65">
        <v>0</v>
      </c>
      <c r="AW47" s="65">
        <v>0</v>
      </c>
      <c r="AX47" s="65">
        <v>0</v>
      </c>
      <c r="AY47" s="65">
        <v>0</v>
      </c>
      <c r="AZ47" s="65">
        <v>0</v>
      </c>
      <c r="BA47" s="65">
        <v>0</v>
      </c>
      <c r="BB47" s="65">
        <v>0</v>
      </c>
      <c r="BC47" s="65">
        <v>0</v>
      </c>
      <c r="BD47" s="65">
        <v>0</v>
      </c>
      <c r="BE47" s="65">
        <v>0</v>
      </c>
      <c r="BF47" s="65">
        <v>0</v>
      </c>
      <c r="BG47" s="65">
        <v>0</v>
      </c>
      <c r="BH47" s="65">
        <v>0</v>
      </c>
      <c r="BI47" s="65">
        <v>0</v>
      </c>
      <c r="BJ47" s="65">
        <v>0</v>
      </c>
      <c r="BK47" s="65">
        <v>0</v>
      </c>
      <c r="BL47" s="65">
        <v>0</v>
      </c>
      <c r="BM47" s="65">
        <f t="shared" si="13"/>
        <v>11004.625682433065</v>
      </c>
      <c r="BN47" s="65">
        <v>7345.1577040000002</v>
      </c>
      <c r="BO47" s="65"/>
      <c r="BP47" s="65">
        <v>-302.02609037499991</v>
      </c>
      <c r="BQ47" s="65">
        <f t="shared" si="24"/>
        <v>7043.1316136250007</v>
      </c>
      <c r="BR47" s="65">
        <f t="shared" si="5"/>
        <v>18047.757296058066</v>
      </c>
      <c r="BS47" s="65">
        <v>18251.719025613133</v>
      </c>
      <c r="BT47" s="65">
        <v>1980.5907024406854</v>
      </c>
      <c r="BU47" s="65">
        <f t="shared" si="6"/>
        <v>20232.309728053817</v>
      </c>
      <c r="BV47" s="65">
        <v>1076.8719564830676</v>
      </c>
      <c r="BW47" s="65"/>
      <c r="BX47" s="65">
        <f t="shared" si="22"/>
        <v>1076.8719564830676</v>
      </c>
      <c r="BY47" s="65">
        <f t="shared" si="10"/>
        <v>39356.938980594947</v>
      </c>
    </row>
    <row r="48" spans="1:77" ht="12.75" customHeight="1">
      <c r="A48" s="6" t="s">
        <v>55</v>
      </c>
      <c r="B48" s="7" t="s">
        <v>56</v>
      </c>
      <c r="C48" s="65">
        <v>0</v>
      </c>
      <c r="D48" s="65">
        <v>0</v>
      </c>
      <c r="E48" s="65">
        <v>0</v>
      </c>
      <c r="F48" s="65">
        <v>0</v>
      </c>
      <c r="G48" s="65">
        <v>0</v>
      </c>
      <c r="H48" s="65">
        <v>0.35876304055613212</v>
      </c>
      <c r="I48" s="65">
        <v>0</v>
      </c>
      <c r="J48" s="65">
        <v>0</v>
      </c>
      <c r="K48" s="65">
        <v>0</v>
      </c>
      <c r="L48" s="65">
        <v>0</v>
      </c>
      <c r="M48" s="65">
        <v>4.0237103704230641</v>
      </c>
      <c r="N48" s="65">
        <v>0</v>
      </c>
      <c r="O48" s="65">
        <v>0</v>
      </c>
      <c r="P48" s="65">
        <v>1363.8452830472704</v>
      </c>
      <c r="Q48" s="65">
        <v>0.95528241652826873</v>
      </c>
      <c r="R48" s="65">
        <v>0</v>
      </c>
      <c r="S48" s="65">
        <v>0</v>
      </c>
      <c r="T48" s="65">
        <v>0</v>
      </c>
      <c r="U48" s="65">
        <v>0</v>
      </c>
      <c r="V48" s="65">
        <v>0</v>
      </c>
      <c r="W48" s="65">
        <v>0</v>
      </c>
      <c r="X48" s="65">
        <v>0</v>
      </c>
      <c r="Y48" s="65">
        <v>0</v>
      </c>
      <c r="Z48" s="65">
        <v>0</v>
      </c>
      <c r="AA48" s="65">
        <v>0</v>
      </c>
      <c r="AB48" s="65">
        <v>0</v>
      </c>
      <c r="AC48" s="65">
        <v>0</v>
      </c>
      <c r="AD48" s="65">
        <v>0</v>
      </c>
      <c r="AE48" s="65">
        <v>0</v>
      </c>
      <c r="AF48" s="65">
        <v>0</v>
      </c>
      <c r="AG48" s="65">
        <v>0</v>
      </c>
      <c r="AH48" s="65">
        <v>0</v>
      </c>
      <c r="AI48" s="65">
        <v>0</v>
      </c>
      <c r="AJ48" s="65">
        <v>0</v>
      </c>
      <c r="AK48" s="65">
        <v>0</v>
      </c>
      <c r="AL48" s="65">
        <v>0</v>
      </c>
      <c r="AM48" s="65">
        <v>0</v>
      </c>
      <c r="AN48" s="65">
        <v>0</v>
      </c>
      <c r="AO48" s="65">
        <v>0</v>
      </c>
      <c r="AP48" s="65">
        <v>0</v>
      </c>
      <c r="AQ48" s="65">
        <v>0</v>
      </c>
      <c r="AR48" s="65">
        <v>0</v>
      </c>
      <c r="AS48" s="65">
        <v>0</v>
      </c>
      <c r="AT48" s="65">
        <v>0</v>
      </c>
      <c r="AU48" s="65">
        <v>0</v>
      </c>
      <c r="AV48" s="65">
        <v>0</v>
      </c>
      <c r="AW48" s="65">
        <v>0</v>
      </c>
      <c r="AX48" s="65">
        <v>0</v>
      </c>
      <c r="AY48" s="65">
        <v>0</v>
      </c>
      <c r="AZ48" s="65">
        <v>0</v>
      </c>
      <c r="BA48" s="65">
        <v>0</v>
      </c>
      <c r="BB48" s="65">
        <v>0</v>
      </c>
      <c r="BC48" s="65">
        <v>0</v>
      </c>
      <c r="BD48" s="65">
        <v>0</v>
      </c>
      <c r="BE48" s="65">
        <v>0</v>
      </c>
      <c r="BF48" s="65">
        <v>0</v>
      </c>
      <c r="BG48" s="65">
        <v>0</v>
      </c>
      <c r="BH48" s="65">
        <v>0</v>
      </c>
      <c r="BI48" s="65">
        <v>0</v>
      </c>
      <c r="BJ48" s="65">
        <v>0</v>
      </c>
      <c r="BK48" s="65">
        <v>0</v>
      </c>
      <c r="BL48" s="65">
        <v>0</v>
      </c>
      <c r="BM48" s="65">
        <f t="shared" si="13"/>
        <v>1369.1830388747778</v>
      </c>
      <c r="BN48" s="65">
        <v>77973.247923000003</v>
      </c>
      <c r="BO48" s="65"/>
      <c r="BP48" s="65">
        <v>-29.008148124999998</v>
      </c>
      <c r="BQ48" s="65">
        <f t="shared" si="24"/>
        <v>77944.239774875008</v>
      </c>
      <c r="BR48" s="65">
        <f t="shared" si="5"/>
        <v>79313.422813749785</v>
      </c>
      <c r="BS48" s="65">
        <v>1246.228278372</v>
      </c>
      <c r="BT48" s="65">
        <v>3228.3206091928364</v>
      </c>
      <c r="BU48" s="65">
        <f t="shared" si="6"/>
        <v>4474.5488875648361</v>
      </c>
      <c r="BV48" s="65">
        <v>11113.018782125187</v>
      </c>
      <c r="BW48" s="65"/>
      <c r="BX48" s="65">
        <f t="shared" si="22"/>
        <v>11113.018782125187</v>
      </c>
      <c r="BY48" s="65">
        <f t="shared" si="10"/>
        <v>94900.990483439804</v>
      </c>
    </row>
    <row r="49" spans="1:77" ht="12.75" customHeight="1">
      <c r="A49" s="6" t="s">
        <v>57</v>
      </c>
      <c r="B49" s="7" t="s">
        <v>58</v>
      </c>
      <c r="C49" s="65">
        <v>0</v>
      </c>
      <c r="D49" s="65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0.10053911656722266</v>
      </c>
      <c r="M49" s="65">
        <v>3.3195610555990275E-2</v>
      </c>
      <c r="N49" s="65">
        <v>0</v>
      </c>
      <c r="O49" s="65">
        <v>0</v>
      </c>
      <c r="P49" s="65">
        <v>0</v>
      </c>
      <c r="Q49" s="65">
        <v>764.54371701674904</v>
      </c>
      <c r="R49" s="65">
        <v>116.9020166351271</v>
      </c>
      <c r="S49" s="65">
        <v>0</v>
      </c>
      <c r="T49" s="65">
        <v>0.10510103413359763</v>
      </c>
      <c r="U49" s="65">
        <v>0</v>
      </c>
      <c r="V49" s="65">
        <v>0</v>
      </c>
      <c r="W49" s="65">
        <v>0</v>
      </c>
      <c r="X49" s="65">
        <v>1.0781451508385693</v>
      </c>
      <c r="Y49" s="65">
        <v>0</v>
      </c>
      <c r="Z49" s="65">
        <v>0</v>
      </c>
      <c r="AA49" s="65">
        <v>0</v>
      </c>
      <c r="AB49" s="65">
        <v>0</v>
      </c>
      <c r="AC49" s="65">
        <v>0</v>
      </c>
      <c r="AD49" s="65">
        <v>0</v>
      </c>
      <c r="AE49" s="65">
        <v>0</v>
      </c>
      <c r="AF49" s="65">
        <v>0</v>
      </c>
      <c r="AG49" s="65">
        <v>0</v>
      </c>
      <c r="AH49" s="65">
        <v>0</v>
      </c>
      <c r="AI49" s="65">
        <v>0</v>
      </c>
      <c r="AJ49" s="65">
        <v>0</v>
      </c>
      <c r="AK49" s="65">
        <v>0</v>
      </c>
      <c r="AL49" s="65">
        <v>0</v>
      </c>
      <c r="AM49" s="65">
        <v>0</v>
      </c>
      <c r="AN49" s="65">
        <v>0</v>
      </c>
      <c r="AO49" s="65">
        <v>0</v>
      </c>
      <c r="AP49" s="65">
        <v>0</v>
      </c>
      <c r="AQ49" s="65">
        <v>0</v>
      </c>
      <c r="AR49" s="65">
        <v>0</v>
      </c>
      <c r="AS49" s="65">
        <v>0</v>
      </c>
      <c r="AT49" s="65">
        <v>0</v>
      </c>
      <c r="AU49" s="65">
        <v>0</v>
      </c>
      <c r="AV49" s="65">
        <v>0</v>
      </c>
      <c r="AW49" s="65">
        <v>0</v>
      </c>
      <c r="AX49" s="65">
        <v>0</v>
      </c>
      <c r="AY49" s="65">
        <v>0</v>
      </c>
      <c r="AZ49" s="65">
        <v>0</v>
      </c>
      <c r="BA49" s="65">
        <v>0</v>
      </c>
      <c r="BB49" s="65">
        <v>0</v>
      </c>
      <c r="BC49" s="65">
        <v>0</v>
      </c>
      <c r="BD49" s="65">
        <v>0</v>
      </c>
      <c r="BE49" s="65">
        <v>0</v>
      </c>
      <c r="BF49" s="65">
        <v>0</v>
      </c>
      <c r="BG49" s="65">
        <v>0</v>
      </c>
      <c r="BH49" s="65">
        <v>0</v>
      </c>
      <c r="BI49" s="65">
        <v>0</v>
      </c>
      <c r="BJ49" s="65">
        <v>0</v>
      </c>
      <c r="BK49" s="65">
        <v>0</v>
      </c>
      <c r="BL49" s="65">
        <v>0</v>
      </c>
      <c r="BM49" s="65">
        <f t="shared" si="13"/>
        <v>882.76271456397149</v>
      </c>
      <c r="BN49" s="65">
        <v>25141.660830000001</v>
      </c>
      <c r="BO49" s="65"/>
      <c r="BP49" s="65">
        <v>-1232.590480375</v>
      </c>
      <c r="BQ49" s="65">
        <f t="shared" si="24"/>
        <v>23909.070349624999</v>
      </c>
      <c r="BR49" s="65">
        <f t="shared" si="5"/>
        <v>24791.83306418897</v>
      </c>
      <c r="BS49" s="65">
        <v>4029.6535352785982</v>
      </c>
      <c r="BT49" s="65">
        <v>426.96646154742206</v>
      </c>
      <c r="BU49" s="65">
        <f t="shared" si="6"/>
        <v>4456.6199968260198</v>
      </c>
      <c r="BV49" s="65">
        <v>5746.9175844968595</v>
      </c>
      <c r="BW49" s="65">
        <v>510.7</v>
      </c>
      <c r="BX49" s="65">
        <f t="shared" si="22"/>
        <v>5236.2175844968597</v>
      </c>
      <c r="BY49" s="65">
        <f t="shared" si="10"/>
        <v>34484.670645511847</v>
      </c>
    </row>
    <row r="50" spans="1:77" ht="12.75" customHeight="1">
      <c r="A50" s="6" t="s">
        <v>59</v>
      </c>
      <c r="B50" s="7" t="s">
        <v>60</v>
      </c>
      <c r="C50" s="65">
        <v>0</v>
      </c>
      <c r="D50" s="65">
        <v>0</v>
      </c>
      <c r="E50" s="65">
        <v>0</v>
      </c>
      <c r="F50" s="65">
        <v>0</v>
      </c>
      <c r="G50" s="65">
        <v>501.04124201615883</v>
      </c>
      <c r="H50" s="65">
        <v>1005.9365297582718</v>
      </c>
      <c r="I50" s="65">
        <v>30.425533920223149</v>
      </c>
      <c r="J50" s="65">
        <v>0</v>
      </c>
      <c r="K50" s="65">
        <v>0</v>
      </c>
      <c r="L50" s="65">
        <v>0.95986401854744652</v>
      </c>
      <c r="M50" s="65">
        <v>0</v>
      </c>
      <c r="N50" s="65">
        <v>0</v>
      </c>
      <c r="O50" s="65">
        <v>0</v>
      </c>
      <c r="P50" s="65">
        <v>34.901961022777208</v>
      </c>
      <c r="Q50" s="65">
        <v>9864.3031096672676</v>
      </c>
      <c r="R50" s="65">
        <v>4394.9026339614329</v>
      </c>
      <c r="S50" s="65">
        <v>258.65141171787985</v>
      </c>
      <c r="T50" s="65">
        <v>5.6722709633920418</v>
      </c>
      <c r="U50" s="65">
        <v>0</v>
      </c>
      <c r="V50" s="65">
        <v>53.989157444218705</v>
      </c>
      <c r="W50" s="65">
        <v>0</v>
      </c>
      <c r="X50" s="65">
        <v>0.30513542004865168</v>
      </c>
      <c r="Y50" s="65">
        <v>1.7558791864170673</v>
      </c>
      <c r="Z50" s="65">
        <v>0</v>
      </c>
      <c r="AA50" s="65">
        <v>0.72819264348057955</v>
      </c>
      <c r="AB50" s="65">
        <v>12.354365955630483</v>
      </c>
      <c r="AC50" s="65">
        <v>0</v>
      </c>
      <c r="AD50" s="65">
        <v>0</v>
      </c>
      <c r="AE50" s="65">
        <v>0</v>
      </c>
      <c r="AF50" s="65">
        <v>0</v>
      </c>
      <c r="AG50" s="65">
        <v>0</v>
      </c>
      <c r="AH50" s="65">
        <v>0</v>
      </c>
      <c r="AI50" s="65">
        <v>0</v>
      </c>
      <c r="AJ50" s="65">
        <v>0</v>
      </c>
      <c r="AK50" s="65">
        <v>0</v>
      </c>
      <c r="AL50" s="65">
        <v>0</v>
      </c>
      <c r="AM50" s="65">
        <v>0</v>
      </c>
      <c r="AN50" s="65">
        <v>0</v>
      </c>
      <c r="AO50" s="65">
        <v>0</v>
      </c>
      <c r="AP50" s="65">
        <v>0</v>
      </c>
      <c r="AQ50" s="65">
        <v>0</v>
      </c>
      <c r="AR50" s="65">
        <v>0</v>
      </c>
      <c r="AS50" s="65">
        <v>0</v>
      </c>
      <c r="AT50" s="65">
        <v>0</v>
      </c>
      <c r="AU50" s="65">
        <v>0</v>
      </c>
      <c r="AV50" s="65">
        <v>0</v>
      </c>
      <c r="AW50" s="65">
        <v>0</v>
      </c>
      <c r="AX50" s="65">
        <v>0</v>
      </c>
      <c r="AY50" s="65">
        <v>0</v>
      </c>
      <c r="AZ50" s="65">
        <v>0</v>
      </c>
      <c r="BA50" s="65">
        <v>0</v>
      </c>
      <c r="BB50" s="65">
        <v>0</v>
      </c>
      <c r="BC50" s="65">
        <v>0</v>
      </c>
      <c r="BD50" s="65">
        <v>0</v>
      </c>
      <c r="BE50" s="65">
        <v>0</v>
      </c>
      <c r="BF50" s="65">
        <v>0</v>
      </c>
      <c r="BG50" s="65">
        <v>0</v>
      </c>
      <c r="BH50" s="65">
        <v>0</v>
      </c>
      <c r="BI50" s="65">
        <v>0</v>
      </c>
      <c r="BJ50" s="65">
        <v>0</v>
      </c>
      <c r="BK50" s="65">
        <v>0</v>
      </c>
      <c r="BL50" s="65">
        <v>0</v>
      </c>
      <c r="BM50" s="65">
        <f t="shared" si="13"/>
        <v>16165.927287695749</v>
      </c>
      <c r="BN50" s="65">
        <v>23413.917862999999</v>
      </c>
      <c r="BO50" s="65"/>
      <c r="BP50" s="65">
        <v>-321.17025225000003</v>
      </c>
      <c r="BQ50" s="65">
        <f t="shared" si="24"/>
        <v>23092.747610749997</v>
      </c>
      <c r="BR50" s="65">
        <f t="shared" si="5"/>
        <v>39258.674898445744</v>
      </c>
      <c r="BS50" s="65">
        <v>6727.1245742433748</v>
      </c>
      <c r="BT50" s="65">
        <v>1873.5639465322199</v>
      </c>
      <c r="BU50" s="65">
        <f t="shared" si="6"/>
        <v>8600.688520775595</v>
      </c>
      <c r="BV50" s="65">
        <v>6795.7673961063765</v>
      </c>
      <c r="BW50" s="65"/>
      <c r="BX50" s="65">
        <f t="shared" si="22"/>
        <v>6795.7673961063765</v>
      </c>
      <c r="BY50" s="65">
        <f t="shared" si="10"/>
        <v>54655.130815327713</v>
      </c>
    </row>
    <row r="51" spans="1:77" ht="12.75" customHeight="1">
      <c r="A51" s="6" t="s">
        <v>61</v>
      </c>
      <c r="B51" s="7" t="s">
        <v>62</v>
      </c>
      <c r="C51" s="65">
        <v>0</v>
      </c>
      <c r="D51" s="65">
        <v>0</v>
      </c>
      <c r="E51" s="65">
        <v>0</v>
      </c>
      <c r="F51" s="65">
        <v>0</v>
      </c>
      <c r="G51" s="65">
        <v>113.3723823949081</v>
      </c>
      <c r="H51" s="65">
        <v>9.6859914818991228</v>
      </c>
      <c r="I51" s="65">
        <v>0</v>
      </c>
      <c r="J51" s="65">
        <v>6.2760234724491557</v>
      </c>
      <c r="K51" s="65">
        <v>0</v>
      </c>
      <c r="L51" s="65">
        <v>0.56908933905975079</v>
      </c>
      <c r="M51" s="65">
        <v>0</v>
      </c>
      <c r="N51" s="65">
        <v>0</v>
      </c>
      <c r="O51" s="65">
        <v>5.9772112643578836</v>
      </c>
      <c r="P51" s="65">
        <v>10.633386908211529</v>
      </c>
      <c r="Q51" s="65">
        <v>3.3645132248216285</v>
      </c>
      <c r="R51" s="65">
        <v>0</v>
      </c>
      <c r="S51" s="65">
        <v>13554.984317790104</v>
      </c>
      <c r="T51" s="65">
        <v>0</v>
      </c>
      <c r="U51" s="65">
        <v>14.013618487449232</v>
      </c>
      <c r="V51" s="65">
        <v>104.67885193872795</v>
      </c>
      <c r="W51" s="65">
        <v>4.3151568149779074</v>
      </c>
      <c r="X51" s="65">
        <v>10.141191106505602</v>
      </c>
      <c r="Y51" s="65">
        <v>0.71639870805816352</v>
      </c>
      <c r="Z51" s="65">
        <v>0</v>
      </c>
      <c r="AA51" s="65">
        <v>3.5542092377606576</v>
      </c>
      <c r="AB51" s="65">
        <v>5.9932835614184947</v>
      </c>
      <c r="AC51" s="65">
        <v>0</v>
      </c>
      <c r="AD51" s="65">
        <v>0</v>
      </c>
      <c r="AE51" s="65">
        <v>0</v>
      </c>
      <c r="AF51" s="65">
        <v>0</v>
      </c>
      <c r="AG51" s="65">
        <v>0</v>
      </c>
      <c r="AH51" s="65">
        <v>0</v>
      </c>
      <c r="AI51" s="65">
        <v>0</v>
      </c>
      <c r="AJ51" s="65">
        <v>0</v>
      </c>
      <c r="AK51" s="65">
        <v>0</v>
      </c>
      <c r="AL51" s="65">
        <v>0</v>
      </c>
      <c r="AM51" s="65">
        <v>0</v>
      </c>
      <c r="AN51" s="65">
        <v>0</v>
      </c>
      <c r="AO51" s="65">
        <v>0</v>
      </c>
      <c r="AP51" s="65">
        <v>0</v>
      </c>
      <c r="AQ51" s="65">
        <v>0</v>
      </c>
      <c r="AR51" s="65">
        <v>0</v>
      </c>
      <c r="AS51" s="65">
        <v>0</v>
      </c>
      <c r="AT51" s="65">
        <v>0</v>
      </c>
      <c r="AU51" s="65">
        <v>0</v>
      </c>
      <c r="AV51" s="65">
        <v>0</v>
      </c>
      <c r="AW51" s="65">
        <v>0</v>
      </c>
      <c r="AX51" s="65">
        <v>0</v>
      </c>
      <c r="AY51" s="65">
        <v>0</v>
      </c>
      <c r="AZ51" s="65">
        <v>0</v>
      </c>
      <c r="BA51" s="65">
        <v>0</v>
      </c>
      <c r="BB51" s="65">
        <v>0</v>
      </c>
      <c r="BC51" s="65">
        <v>0</v>
      </c>
      <c r="BD51" s="65">
        <v>0</v>
      </c>
      <c r="BE51" s="65">
        <v>0</v>
      </c>
      <c r="BF51" s="65">
        <v>0</v>
      </c>
      <c r="BG51" s="65">
        <v>0</v>
      </c>
      <c r="BH51" s="65">
        <v>0</v>
      </c>
      <c r="BI51" s="65">
        <v>0</v>
      </c>
      <c r="BJ51" s="65">
        <v>0</v>
      </c>
      <c r="BK51" s="65">
        <v>0</v>
      </c>
      <c r="BL51" s="65">
        <v>0</v>
      </c>
      <c r="BM51" s="65">
        <f t="shared" si="13"/>
        <v>13848.27562573071</v>
      </c>
      <c r="BN51" s="65">
        <v>5725.5302489999995</v>
      </c>
      <c r="BO51" s="65"/>
      <c r="BP51" s="65">
        <v>-128.68415599999997</v>
      </c>
      <c r="BQ51" s="65">
        <f t="shared" si="24"/>
        <v>5596.8460929999992</v>
      </c>
      <c r="BR51" s="65">
        <f t="shared" si="5"/>
        <v>19445.121718730708</v>
      </c>
      <c r="BS51" s="65">
        <v>12408.098022653909</v>
      </c>
      <c r="BT51" s="65">
        <v>1063.5012613802194</v>
      </c>
      <c r="BU51" s="65">
        <f t="shared" si="6"/>
        <v>13471.599284034128</v>
      </c>
      <c r="BV51" s="65">
        <v>2178.4311030915783</v>
      </c>
      <c r="BW51" s="65"/>
      <c r="BX51" s="65">
        <f t="shared" si="22"/>
        <v>2178.4311030915783</v>
      </c>
      <c r="BY51" s="65">
        <f t="shared" si="10"/>
        <v>35095.152105856418</v>
      </c>
    </row>
    <row r="52" spans="1:77" ht="12.75" customHeight="1">
      <c r="A52" s="6" t="s">
        <v>63</v>
      </c>
      <c r="B52" s="7" t="s">
        <v>64</v>
      </c>
      <c r="C52" s="65">
        <v>0</v>
      </c>
      <c r="D52" s="65">
        <v>0</v>
      </c>
      <c r="E52" s="65">
        <v>0</v>
      </c>
      <c r="F52" s="65">
        <v>0</v>
      </c>
      <c r="G52" s="65">
        <v>308.96963554919324</v>
      </c>
      <c r="H52" s="65">
        <v>9.0634873403654428</v>
      </c>
      <c r="I52" s="65">
        <v>0</v>
      </c>
      <c r="J52" s="65">
        <v>0</v>
      </c>
      <c r="K52" s="65">
        <v>0</v>
      </c>
      <c r="L52" s="65">
        <v>6.6716240182438122</v>
      </c>
      <c r="M52" s="65">
        <v>8.3793768464060303</v>
      </c>
      <c r="N52" s="65">
        <v>0</v>
      </c>
      <c r="O52" s="65">
        <v>0</v>
      </c>
      <c r="P52" s="65">
        <v>0</v>
      </c>
      <c r="Q52" s="65">
        <v>5.0277895072824395</v>
      </c>
      <c r="R52" s="65">
        <v>0</v>
      </c>
      <c r="S52" s="65">
        <v>0</v>
      </c>
      <c r="T52" s="65">
        <v>43657.315548552157</v>
      </c>
      <c r="U52" s="65">
        <v>0</v>
      </c>
      <c r="V52" s="65">
        <v>69.395166631519174</v>
      </c>
      <c r="W52" s="65">
        <v>0</v>
      </c>
      <c r="X52" s="65">
        <v>0</v>
      </c>
      <c r="Y52" s="65">
        <v>0</v>
      </c>
      <c r="Z52" s="65">
        <v>0</v>
      </c>
      <c r="AA52" s="65">
        <v>10.657117850704418</v>
      </c>
      <c r="AB52" s="65">
        <v>6.5161019146486181</v>
      </c>
      <c r="AC52" s="65">
        <v>0</v>
      </c>
      <c r="AD52" s="65">
        <v>0</v>
      </c>
      <c r="AE52" s="65">
        <v>0</v>
      </c>
      <c r="AF52" s="65">
        <v>0</v>
      </c>
      <c r="AG52" s="65">
        <v>0</v>
      </c>
      <c r="AH52" s="65">
        <v>0</v>
      </c>
      <c r="AI52" s="65">
        <v>0</v>
      </c>
      <c r="AJ52" s="65">
        <v>0</v>
      </c>
      <c r="AK52" s="65">
        <v>0</v>
      </c>
      <c r="AL52" s="65">
        <v>0</v>
      </c>
      <c r="AM52" s="65">
        <v>0</v>
      </c>
      <c r="AN52" s="65">
        <v>0</v>
      </c>
      <c r="AO52" s="65">
        <v>0</v>
      </c>
      <c r="AP52" s="65">
        <v>0</v>
      </c>
      <c r="AQ52" s="65">
        <v>0</v>
      </c>
      <c r="AR52" s="65">
        <v>0</v>
      </c>
      <c r="AS52" s="65">
        <v>0</v>
      </c>
      <c r="AT52" s="65">
        <v>0</v>
      </c>
      <c r="AU52" s="65">
        <v>0</v>
      </c>
      <c r="AV52" s="65">
        <v>0</v>
      </c>
      <c r="AW52" s="65">
        <v>0</v>
      </c>
      <c r="AX52" s="65">
        <v>0</v>
      </c>
      <c r="AY52" s="65">
        <v>0</v>
      </c>
      <c r="AZ52" s="65">
        <v>0</v>
      </c>
      <c r="BA52" s="65">
        <v>0</v>
      </c>
      <c r="BB52" s="65">
        <v>0</v>
      </c>
      <c r="BC52" s="65">
        <v>0</v>
      </c>
      <c r="BD52" s="65">
        <v>0</v>
      </c>
      <c r="BE52" s="65">
        <v>0</v>
      </c>
      <c r="BF52" s="65">
        <v>0</v>
      </c>
      <c r="BG52" s="65">
        <v>0</v>
      </c>
      <c r="BH52" s="65">
        <v>0</v>
      </c>
      <c r="BI52" s="65">
        <v>0</v>
      </c>
      <c r="BJ52" s="65">
        <v>0</v>
      </c>
      <c r="BK52" s="65">
        <v>0</v>
      </c>
      <c r="BL52" s="65">
        <v>0</v>
      </c>
      <c r="BM52" s="65">
        <f t="shared" si="13"/>
        <v>44081.995848210521</v>
      </c>
      <c r="BN52" s="65">
        <v>15361.621318</v>
      </c>
      <c r="BO52" s="65"/>
      <c r="BP52" s="65">
        <v>-25.888220624999995</v>
      </c>
      <c r="BQ52" s="65">
        <f t="shared" si="24"/>
        <v>15335.733097374999</v>
      </c>
      <c r="BR52" s="65">
        <f t="shared" si="5"/>
        <v>59417.728945585521</v>
      </c>
      <c r="BS52" s="65">
        <v>4598.7939070855291</v>
      </c>
      <c r="BT52" s="65">
        <v>381.92968010896567</v>
      </c>
      <c r="BU52" s="65">
        <f t="shared" si="6"/>
        <v>4980.7235871944949</v>
      </c>
      <c r="BV52" s="65">
        <v>5082.4900743356757</v>
      </c>
      <c r="BW52" s="65"/>
      <c r="BX52" s="65">
        <f t="shared" si="22"/>
        <v>5082.4900743356757</v>
      </c>
      <c r="BY52" s="65">
        <f t="shared" si="10"/>
        <v>69480.942607115692</v>
      </c>
    </row>
    <row r="53" spans="1:77" ht="12.75" customHeight="1">
      <c r="A53" s="6" t="s">
        <v>65</v>
      </c>
      <c r="B53" s="7" t="s">
        <v>66</v>
      </c>
      <c r="C53" s="65">
        <v>0</v>
      </c>
      <c r="D53" s="65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64.728107677680228</v>
      </c>
      <c r="L53" s="65">
        <v>0</v>
      </c>
      <c r="M53" s="65">
        <v>734.20603544334165</v>
      </c>
      <c r="N53" s="65">
        <v>0</v>
      </c>
      <c r="O53" s="65">
        <v>15.725072680786669</v>
      </c>
      <c r="P53" s="65">
        <v>0</v>
      </c>
      <c r="Q53" s="65">
        <v>79.678574468748252</v>
      </c>
      <c r="R53" s="65">
        <v>0</v>
      </c>
      <c r="S53" s="65">
        <v>3.3103177622961151</v>
      </c>
      <c r="T53" s="65">
        <v>0</v>
      </c>
      <c r="U53" s="65">
        <v>14.37417726804591</v>
      </c>
      <c r="V53" s="65">
        <v>74.74188612539912</v>
      </c>
      <c r="W53" s="65">
        <v>0</v>
      </c>
      <c r="X53" s="65">
        <v>0.54008169313404764</v>
      </c>
      <c r="Y53" s="65">
        <v>3.6536423607183828</v>
      </c>
      <c r="Z53" s="65">
        <v>0</v>
      </c>
      <c r="AA53" s="65">
        <v>7349.2361216368781</v>
      </c>
      <c r="AB53" s="65">
        <v>6626.3834923836293</v>
      </c>
      <c r="AC53" s="65">
        <v>0</v>
      </c>
      <c r="AD53" s="65">
        <v>0</v>
      </c>
      <c r="AE53" s="65">
        <v>0</v>
      </c>
      <c r="AF53" s="65">
        <v>0</v>
      </c>
      <c r="AG53" s="65">
        <v>0</v>
      </c>
      <c r="AH53" s="65">
        <v>0</v>
      </c>
      <c r="AI53" s="65">
        <v>0</v>
      </c>
      <c r="AJ53" s="65">
        <v>0</v>
      </c>
      <c r="AK53" s="65">
        <v>0</v>
      </c>
      <c r="AL53" s="65">
        <v>0</v>
      </c>
      <c r="AM53" s="65">
        <v>0</v>
      </c>
      <c r="AN53" s="65">
        <v>0</v>
      </c>
      <c r="AO53" s="65">
        <v>0</v>
      </c>
      <c r="AP53" s="65">
        <v>0</v>
      </c>
      <c r="AQ53" s="65">
        <v>0</v>
      </c>
      <c r="AR53" s="65">
        <v>0</v>
      </c>
      <c r="AS53" s="65">
        <v>0</v>
      </c>
      <c r="AT53" s="65">
        <v>0</v>
      </c>
      <c r="AU53" s="65">
        <v>0</v>
      </c>
      <c r="AV53" s="65">
        <v>0</v>
      </c>
      <c r="AW53" s="65">
        <v>0</v>
      </c>
      <c r="AX53" s="65">
        <v>0</v>
      </c>
      <c r="AY53" s="65">
        <v>0</v>
      </c>
      <c r="AZ53" s="65">
        <v>0</v>
      </c>
      <c r="BA53" s="65">
        <v>0</v>
      </c>
      <c r="BB53" s="65">
        <v>0</v>
      </c>
      <c r="BC53" s="65">
        <v>0</v>
      </c>
      <c r="BD53" s="65">
        <v>0</v>
      </c>
      <c r="BE53" s="65">
        <v>0</v>
      </c>
      <c r="BF53" s="65">
        <v>0</v>
      </c>
      <c r="BG53" s="65">
        <v>0</v>
      </c>
      <c r="BH53" s="65">
        <v>0</v>
      </c>
      <c r="BI53" s="65">
        <v>0</v>
      </c>
      <c r="BJ53" s="65">
        <v>0</v>
      </c>
      <c r="BK53" s="65">
        <v>0</v>
      </c>
      <c r="BL53" s="65">
        <v>0</v>
      </c>
      <c r="BM53" s="65">
        <f t="shared" si="13"/>
        <v>14966.577509500657</v>
      </c>
      <c r="BN53" s="65">
        <v>2809.406207</v>
      </c>
      <c r="BO53" s="65"/>
      <c r="BP53" s="65">
        <v>-96.563686750000016</v>
      </c>
      <c r="BQ53" s="65">
        <f t="shared" si="24"/>
        <v>2712.8425202499998</v>
      </c>
      <c r="BR53" s="65">
        <f t="shared" si="5"/>
        <v>17679.420029750658</v>
      </c>
      <c r="BS53" s="65">
        <v>7661.3427135513875</v>
      </c>
      <c r="BT53" s="65">
        <v>630.14416659286815</v>
      </c>
      <c r="BU53" s="65">
        <f t="shared" si="6"/>
        <v>8291.4868801442553</v>
      </c>
      <c r="BV53" s="65">
        <v>1025.0819464274814</v>
      </c>
      <c r="BW53" s="65"/>
      <c r="BX53" s="65">
        <f t="shared" si="22"/>
        <v>1025.0819464274814</v>
      </c>
      <c r="BY53" s="65">
        <f t="shared" si="10"/>
        <v>26995.988856322394</v>
      </c>
    </row>
    <row r="54" spans="1:77" ht="12.75" customHeight="1">
      <c r="A54" s="6" t="s">
        <v>67</v>
      </c>
      <c r="B54" s="7" t="s">
        <v>68</v>
      </c>
      <c r="C54" s="65">
        <v>0</v>
      </c>
      <c r="D54" s="65">
        <v>0</v>
      </c>
      <c r="E54" s="65">
        <v>0</v>
      </c>
      <c r="F54" s="65">
        <v>0</v>
      </c>
      <c r="G54" s="65">
        <v>3975.7729847099604</v>
      </c>
      <c r="H54" s="65">
        <v>0</v>
      </c>
      <c r="I54" s="65">
        <v>0</v>
      </c>
      <c r="J54" s="65">
        <v>3.1344819948849287</v>
      </c>
      <c r="K54" s="65">
        <v>0</v>
      </c>
      <c r="L54" s="65">
        <v>5.8473929588389391</v>
      </c>
      <c r="M54" s="65">
        <v>242.66705818625462</v>
      </c>
      <c r="N54" s="65">
        <v>1.6289836566285074</v>
      </c>
      <c r="O54" s="65">
        <v>0</v>
      </c>
      <c r="P54" s="65">
        <v>0</v>
      </c>
      <c r="Q54" s="65">
        <v>0</v>
      </c>
      <c r="R54" s="65">
        <v>0</v>
      </c>
      <c r="S54" s="65">
        <v>5.0712060465577027</v>
      </c>
      <c r="T54" s="65">
        <v>0</v>
      </c>
      <c r="U54" s="65">
        <v>104.58493051433557</v>
      </c>
      <c r="V54" s="65">
        <v>5367.6824463609692</v>
      </c>
      <c r="W54" s="65">
        <v>0</v>
      </c>
      <c r="X54" s="65">
        <v>6.006479972926515</v>
      </c>
      <c r="Y54" s="65">
        <v>4.3896979660426683E-3</v>
      </c>
      <c r="Z54" s="65">
        <v>0</v>
      </c>
      <c r="AA54" s="65">
        <v>106.60084878577598</v>
      </c>
      <c r="AB54" s="65">
        <v>0</v>
      </c>
      <c r="AC54" s="65">
        <v>0</v>
      </c>
      <c r="AD54" s="65">
        <v>0</v>
      </c>
      <c r="AE54" s="65">
        <v>0</v>
      </c>
      <c r="AF54" s="65">
        <v>0</v>
      </c>
      <c r="AG54" s="65">
        <v>0</v>
      </c>
      <c r="AH54" s="65">
        <v>0</v>
      </c>
      <c r="AI54" s="65">
        <v>0</v>
      </c>
      <c r="AJ54" s="65">
        <v>0</v>
      </c>
      <c r="AK54" s="65">
        <v>0</v>
      </c>
      <c r="AL54" s="65">
        <v>0</v>
      </c>
      <c r="AM54" s="65">
        <v>0</v>
      </c>
      <c r="AN54" s="65">
        <v>0</v>
      </c>
      <c r="AO54" s="65">
        <v>0</v>
      </c>
      <c r="AP54" s="65">
        <v>0</v>
      </c>
      <c r="AQ54" s="65">
        <v>0</v>
      </c>
      <c r="AR54" s="65">
        <v>0</v>
      </c>
      <c r="AS54" s="65">
        <v>0</v>
      </c>
      <c r="AT54" s="65">
        <v>0</v>
      </c>
      <c r="AU54" s="65">
        <v>0</v>
      </c>
      <c r="AV54" s="65">
        <v>0</v>
      </c>
      <c r="AW54" s="65">
        <v>0</v>
      </c>
      <c r="AX54" s="65">
        <v>0</v>
      </c>
      <c r="AY54" s="65">
        <v>0</v>
      </c>
      <c r="AZ54" s="65">
        <v>0</v>
      </c>
      <c r="BA54" s="65">
        <v>0</v>
      </c>
      <c r="BB54" s="65">
        <v>0</v>
      </c>
      <c r="BC54" s="65">
        <v>0</v>
      </c>
      <c r="BD54" s="65">
        <v>0</v>
      </c>
      <c r="BE54" s="65">
        <v>0</v>
      </c>
      <c r="BF54" s="65">
        <v>0</v>
      </c>
      <c r="BG54" s="65">
        <v>0</v>
      </c>
      <c r="BH54" s="65">
        <v>0</v>
      </c>
      <c r="BI54" s="65">
        <v>0</v>
      </c>
      <c r="BJ54" s="65">
        <v>0</v>
      </c>
      <c r="BK54" s="65">
        <v>0</v>
      </c>
      <c r="BL54" s="65">
        <v>0</v>
      </c>
      <c r="BM54" s="65">
        <f t="shared" si="13"/>
        <v>9819.0012028850979</v>
      </c>
      <c r="BN54" s="65">
        <v>17482.986912</v>
      </c>
      <c r="BO54" s="65"/>
      <c r="BP54" s="65">
        <v>-234.56807824999999</v>
      </c>
      <c r="BQ54" s="65">
        <f t="shared" si="24"/>
        <v>17248.418833750002</v>
      </c>
      <c r="BR54" s="65">
        <f t="shared" si="5"/>
        <v>27067.4200366351</v>
      </c>
      <c r="BS54" s="65">
        <v>3214.4121298101945</v>
      </c>
      <c r="BT54" s="65">
        <v>634.78335097833849</v>
      </c>
      <c r="BU54" s="65">
        <f t="shared" si="6"/>
        <v>3849.1954807885331</v>
      </c>
      <c r="BV54" s="65">
        <v>986.08118175051527</v>
      </c>
      <c r="BW54" s="65"/>
      <c r="BX54" s="65">
        <f t="shared" si="22"/>
        <v>986.08118175051527</v>
      </c>
      <c r="BY54" s="65">
        <f t="shared" si="10"/>
        <v>31902.69669917415</v>
      </c>
    </row>
    <row r="55" spans="1:77" ht="12.75" customHeight="1">
      <c r="A55" s="4" t="s">
        <v>69</v>
      </c>
      <c r="B55" s="5" t="s">
        <v>70</v>
      </c>
      <c r="C55" s="64">
        <f>C56+C57+C58+C59+C60+C61+C62+C63+C64</f>
        <v>0</v>
      </c>
      <c r="D55" s="64">
        <f t="shared" ref="D55:BL55" si="26">D56+D57+D58+D59+D60+D61+D62+D63+D64</f>
        <v>0</v>
      </c>
      <c r="E55" s="64">
        <f t="shared" si="26"/>
        <v>0</v>
      </c>
      <c r="F55" s="64">
        <f t="shared" si="26"/>
        <v>0</v>
      </c>
      <c r="G55" s="64">
        <f t="shared" si="26"/>
        <v>0</v>
      </c>
      <c r="H55" s="64">
        <f t="shared" si="26"/>
        <v>0</v>
      </c>
      <c r="I55" s="64">
        <f t="shared" si="26"/>
        <v>0</v>
      </c>
      <c r="J55" s="64">
        <f t="shared" si="26"/>
        <v>0</v>
      </c>
      <c r="K55" s="64">
        <f t="shared" si="26"/>
        <v>0</v>
      </c>
      <c r="L55" s="64">
        <f t="shared" si="26"/>
        <v>0</v>
      </c>
      <c r="M55" s="64">
        <f t="shared" si="26"/>
        <v>9.2945717764417566</v>
      </c>
      <c r="N55" s="64">
        <f t="shared" si="26"/>
        <v>0</v>
      </c>
      <c r="O55" s="64">
        <f t="shared" si="26"/>
        <v>18.820466401572624</v>
      </c>
      <c r="P55" s="64">
        <f t="shared" si="26"/>
        <v>0</v>
      </c>
      <c r="Q55" s="64">
        <f t="shared" si="26"/>
        <v>0.44953413039481382</v>
      </c>
      <c r="R55" s="64">
        <f t="shared" si="26"/>
        <v>0</v>
      </c>
      <c r="S55" s="64">
        <f t="shared" si="26"/>
        <v>188.30470295168135</v>
      </c>
      <c r="T55" s="64">
        <f t="shared" si="26"/>
        <v>0.21133380878017916</v>
      </c>
      <c r="U55" s="64">
        <f t="shared" si="26"/>
        <v>28838.126218893201</v>
      </c>
      <c r="V55" s="64">
        <f t="shared" si="26"/>
        <v>24888.527506547471</v>
      </c>
      <c r="W55" s="64">
        <f t="shared" si="26"/>
        <v>1466.222136435269</v>
      </c>
      <c r="X55" s="64">
        <f t="shared" si="26"/>
        <v>2177.2318539866124</v>
      </c>
      <c r="Y55" s="64">
        <f t="shared" si="26"/>
        <v>542.81519801956154</v>
      </c>
      <c r="Z55" s="64">
        <f t="shared" si="26"/>
        <v>310.92622078936927</v>
      </c>
      <c r="AA55" s="64">
        <f t="shared" si="26"/>
        <v>71.420233816119463</v>
      </c>
      <c r="AB55" s="64">
        <f t="shared" si="26"/>
        <v>35.17756199226649</v>
      </c>
      <c r="AC55" s="64">
        <f t="shared" si="26"/>
        <v>0</v>
      </c>
      <c r="AD55" s="64">
        <f t="shared" si="26"/>
        <v>0</v>
      </c>
      <c r="AE55" s="64">
        <f t="shared" si="26"/>
        <v>0</v>
      </c>
      <c r="AF55" s="64">
        <f t="shared" si="26"/>
        <v>0</v>
      </c>
      <c r="AG55" s="64">
        <f t="shared" si="26"/>
        <v>0</v>
      </c>
      <c r="AH55" s="64">
        <f t="shared" si="26"/>
        <v>0</v>
      </c>
      <c r="AI55" s="64">
        <f t="shared" si="26"/>
        <v>0</v>
      </c>
      <c r="AJ55" s="64">
        <f t="shared" si="26"/>
        <v>0</v>
      </c>
      <c r="AK55" s="64">
        <f t="shared" si="26"/>
        <v>0</v>
      </c>
      <c r="AL55" s="64">
        <f t="shared" si="26"/>
        <v>0</v>
      </c>
      <c r="AM55" s="64">
        <f t="shared" si="26"/>
        <v>65.240465700000001</v>
      </c>
      <c r="AN55" s="64">
        <f t="shared" si="26"/>
        <v>0</v>
      </c>
      <c r="AO55" s="64">
        <f t="shared" si="26"/>
        <v>0</v>
      </c>
      <c r="AP55" s="64">
        <f t="shared" si="26"/>
        <v>0</v>
      </c>
      <c r="AQ55" s="64">
        <f t="shared" si="26"/>
        <v>0</v>
      </c>
      <c r="AR55" s="64">
        <f t="shared" si="26"/>
        <v>0</v>
      </c>
      <c r="AS55" s="64">
        <f t="shared" si="26"/>
        <v>0</v>
      </c>
      <c r="AT55" s="64">
        <f t="shared" si="26"/>
        <v>0</v>
      </c>
      <c r="AU55" s="64">
        <f t="shared" si="26"/>
        <v>0</v>
      </c>
      <c r="AV55" s="64">
        <f t="shared" si="26"/>
        <v>0</v>
      </c>
      <c r="AW55" s="64">
        <f t="shared" si="26"/>
        <v>0</v>
      </c>
      <c r="AX55" s="64">
        <f t="shared" si="26"/>
        <v>0</v>
      </c>
      <c r="AY55" s="64">
        <f t="shared" si="26"/>
        <v>0</v>
      </c>
      <c r="AZ55" s="64">
        <f t="shared" si="26"/>
        <v>0</v>
      </c>
      <c r="BA55" s="64">
        <f t="shared" si="26"/>
        <v>0</v>
      </c>
      <c r="BB55" s="64">
        <f t="shared" si="26"/>
        <v>0</v>
      </c>
      <c r="BC55" s="64">
        <f t="shared" si="26"/>
        <v>0</v>
      </c>
      <c r="BD55" s="64">
        <f t="shared" si="26"/>
        <v>0</v>
      </c>
      <c r="BE55" s="64">
        <f t="shared" si="26"/>
        <v>0</v>
      </c>
      <c r="BF55" s="64">
        <f t="shared" si="26"/>
        <v>0</v>
      </c>
      <c r="BG55" s="64">
        <f t="shared" si="26"/>
        <v>0</v>
      </c>
      <c r="BH55" s="64">
        <f t="shared" si="26"/>
        <v>0</v>
      </c>
      <c r="BI55" s="64">
        <f t="shared" si="26"/>
        <v>0</v>
      </c>
      <c r="BJ55" s="64"/>
      <c r="BK55" s="64">
        <f t="shared" si="26"/>
        <v>0</v>
      </c>
      <c r="BL55" s="64">
        <f t="shared" si="26"/>
        <v>0</v>
      </c>
      <c r="BM55" s="64">
        <f t="shared" ref="BM55:BM78" si="27">SUM(C55:BK55)</f>
        <v>58612.768005248741</v>
      </c>
      <c r="BN55" s="64">
        <f>SUM(BN56:BN64)</f>
        <v>136943.88273700001</v>
      </c>
      <c r="BO55" s="64">
        <f t="shared" ref="BO55:BP55" si="28">SUM(BO56:BO64)</f>
        <v>0</v>
      </c>
      <c r="BP55" s="64">
        <f t="shared" si="28"/>
        <v>-4675.0632997499997</v>
      </c>
      <c r="BQ55" s="64">
        <f>BN55+BO55+BP55</f>
        <v>132268.81943725</v>
      </c>
      <c r="BR55" s="64">
        <f>BM55+BQ55</f>
        <v>190881.58744249874</v>
      </c>
      <c r="BS55" s="64">
        <f>SUM(BS56:BS64)</f>
        <v>17643.961810977758</v>
      </c>
      <c r="BT55" s="64">
        <f t="shared" ref="BT55:BX55" si="29">SUM(BT56:BT64)</f>
        <v>4498.8992390227677</v>
      </c>
      <c r="BU55" s="64">
        <f t="shared" si="29"/>
        <v>22142.861050000527</v>
      </c>
      <c r="BV55" s="64">
        <f>SUM(BV56:BV64)</f>
        <v>32163.63658989509</v>
      </c>
      <c r="BW55" s="64">
        <f t="shared" si="29"/>
        <v>0</v>
      </c>
      <c r="BX55" s="64">
        <f t="shared" si="29"/>
        <v>32163.63658989509</v>
      </c>
      <c r="BY55" s="64">
        <f t="shared" si="10"/>
        <v>245188.08508239436</v>
      </c>
    </row>
    <row r="56" spans="1:77" ht="12.75" customHeight="1">
      <c r="A56" s="6" t="s">
        <v>71</v>
      </c>
      <c r="B56" s="7" t="s">
        <v>72</v>
      </c>
      <c r="C56" s="65">
        <v>0</v>
      </c>
      <c r="D56" s="65">
        <v>0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5">
        <v>2.0983649581756278</v>
      </c>
      <c r="N56" s="65">
        <v>0</v>
      </c>
      <c r="O56" s="65">
        <v>0</v>
      </c>
      <c r="P56" s="65">
        <v>0</v>
      </c>
      <c r="Q56" s="65">
        <v>0</v>
      </c>
      <c r="R56" s="65">
        <v>0</v>
      </c>
      <c r="S56" s="65">
        <v>8.2101291677712601E-2</v>
      </c>
      <c r="T56" s="65">
        <v>0</v>
      </c>
      <c r="U56" s="65">
        <v>26014.421136426408</v>
      </c>
      <c r="V56" s="65">
        <v>24765.3675098856</v>
      </c>
      <c r="W56" s="65">
        <v>0</v>
      </c>
      <c r="X56" s="65">
        <v>212.87011316768124</v>
      </c>
      <c r="Y56" s="65">
        <v>48.64663285968485</v>
      </c>
      <c r="Z56" s="65">
        <v>0</v>
      </c>
      <c r="AA56" s="65">
        <v>0.1241162518716158</v>
      </c>
      <c r="AB56" s="65">
        <v>14.579942824414116</v>
      </c>
      <c r="AC56" s="65">
        <v>0</v>
      </c>
      <c r="AD56" s="65">
        <v>0</v>
      </c>
      <c r="AE56" s="65">
        <v>0</v>
      </c>
      <c r="AF56" s="65">
        <v>0</v>
      </c>
      <c r="AG56" s="65">
        <v>0</v>
      </c>
      <c r="AH56" s="65">
        <v>0</v>
      </c>
      <c r="AI56" s="65">
        <v>0</v>
      </c>
      <c r="AJ56" s="65">
        <v>0</v>
      </c>
      <c r="AK56" s="65">
        <v>0</v>
      </c>
      <c r="AL56" s="65">
        <v>0</v>
      </c>
      <c r="AM56" s="65">
        <v>0</v>
      </c>
      <c r="AN56" s="65">
        <v>0</v>
      </c>
      <c r="AO56" s="65">
        <v>0</v>
      </c>
      <c r="AP56" s="65">
        <v>0</v>
      </c>
      <c r="AQ56" s="65">
        <v>0</v>
      </c>
      <c r="AR56" s="65">
        <v>0</v>
      </c>
      <c r="AS56" s="65">
        <v>0</v>
      </c>
      <c r="AT56" s="65">
        <v>0</v>
      </c>
      <c r="AU56" s="65">
        <v>0</v>
      </c>
      <c r="AV56" s="65">
        <v>0</v>
      </c>
      <c r="AW56" s="65">
        <v>0</v>
      </c>
      <c r="AX56" s="65">
        <v>0</v>
      </c>
      <c r="AY56" s="65">
        <v>0</v>
      </c>
      <c r="AZ56" s="65">
        <v>0</v>
      </c>
      <c r="BA56" s="65">
        <v>0</v>
      </c>
      <c r="BB56" s="65">
        <v>0</v>
      </c>
      <c r="BC56" s="65">
        <v>0</v>
      </c>
      <c r="BD56" s="65">
        <v>0</v>
      </c>
      <c r="BE56" s="65">
        <v>0</v>
      </c>
      <c r="BF56" s="65">
        <v>0</v>
      </c>
      <c r="BG56" s="65">
        <v>0</v>
      </c>
      <c r="BH56" s="65">
        <v>0</v>
      </c>
      <c r="BI56" s="65">
        <v>0</v>
      </c>
      <c r="BJ56" s="65">
        <v>0</v>
      </c>
      <c r="BK56" s="65">
        <v>0</v>
      </c>
      <c r="BL56" s="65">
        <v>0</v>
      </c>
      <c r="BM56" s="65">
        <f t="shared" si="13"/>
        <v>51058.189917665513</v>
      </c>
      <c r="BN56" s="65">
        <v>14341.954113</v>
      </c>
      <c r="BO56" s="65"/>
      <c r="BP56" s="65">
        <v>-1588.198374375</v>
      </c>
      <c r="BQ56" s="65">
        <f>BN56+BO56+BP56</f>
        <v>12753.755738624999</v>
      </c>
      <c r="BR56" s="65">
        <f t="shared" si="5"/>
        <v>63811.945656290511</v>
      </c>
      <c r="BS56" s="65">
        <v>5640.2408853342504</v>
      </c>
      <c r="BT56" s="65">
        <v>1743.2869904515037</v>
      </c>
      <c r="BU56" s="65">
        <f t="shared" si="6"/>
        <v>7383.5278757857541</v>
      </c>
      <c r="BV56" s="65">
        <v>8726.4732448864233</v>
      </c>
      <c r="BW56" s="65"/>
      <c r="BX56" s="65">
        <f t="shared" si="22"/>
        <v>8726.4732448864233</v>
      </c>
      <c r="BY56" s="65">
        <f t="shared" si="10"/>
        <v>79921.946776962694</v>
      </c>
    </row>
    <row r="57" spans="1:77" ht="12.75" customHeight="1">
      <c r="A57" s="6" t="s">
        <v>73</v>
      </c>
      <c r="B57" s="7" t="s">
        <v>74</v>
      </c>
      <c r="C57" s="65"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7.1962068182661278</v>
      </c>
      <c r="N57" s="65">
        <v>0</v>
      </c>
      <c r="O57" s="65">
        <v>18.820466401572624</v>
      </c>
      <c r="P57" s="65">
        <v>0</v>
      </c>
      <c r="Q57" s="65">
        <v>0.44953413039481382</v>
      </c>
      <c r="R57" s="65">
        <v>0</v>
      </c>
      <c r="S57" s="65">
        <v>6.2844806902394552</v>
      </c>
      <c r="T57" s="65">
        <v>0.21133380878017916</v>
      </c>
      <c r="U57" s="65">
        <v>2403.327895493117</v>
      </c>
      <c r="V57" s="65">
        <v>9.9289700262091358</v>
      </c>
      <c r="W57" s="65">
        <v>0</v>
      </c>
      <c r="X57" s="65">
        <v>23.679496062824363</v>
      </c>
      <c r="Y57" s="65">
        <v>279.16842006187198</v>
      </c>
      <c r="Z57" s="65">
        <v>73.621984007121355</v>
      </c>
      <c r="AA57" s="65">
        <v>70.903910208333542</v>
      </c>
      <c r="AB57" s="65">
        <v>14.715423893355196</v>
      </c>
      <c r="AC57" s="65">
        <v>0</v>
      </c>
      <c r="AD57" s="65">
        <v>0</v>
      </c>
      <c r="AE57" s="65">
        <v>0</v>
      </c>
      <c r="AF57" s="65">
        <v>0</v>
      </c>
      <c r="AG57" s="65">
        <v>0</v>
      </c>
      <c r="AH57" s="65">
        <v>0</v>
      </c>
      <c r="AI57" s="65">
        <v>0</v>
      </c>
      <c r="AJ57" s="65">
        <v>0</v>
      </c>
      <c r="AK57" s="65">
        <v>0</v>
      </c>
      <c r="AL57" s="65">
        <v>0</v>
      </c>
      <c r="AM57" s="65">
        <v>0</v>
      </c>
      <c r="AN57" s="65">
        <v>0</v>
      </c>
      <c r="AO57" s="65">
        <v>0</v>
      </c>
      <c r="AP57" s="65">
        <v>0</v>
      </c>
      <c r="AQ57" s="65">
        <v>0</v>
      </c>
      <c r="AR57" s="65">
        <v>0</v>
      </c>
      <c r="AS57" s="65">
        <v>0</v>
      </c>
      <c r="AT57" s="65">
        <v>0</v>
      </c>
      <c r="AU57" s="65">
        <v>0</v>
      </c>
      <c r="AV57" s="65">
        <v>0</v>
      </c>
      <c r="AW57" s="65">
        <v>0</v>
      </c>
      <c r="AX57" s="65">
        <v>0</v>
      </c>
      <c r="AY57" s="65">
        <v>0</v>
      </c>
      <c r="AZ57" s="65">
        <v>0</v>
      </c>
      <c r="BA57" s="65">
        <v>0</v>
      </c>
      <c r="BB57" s="65">
        <v>0</v>
      </c>
      <c r="BC57" s="65">
        <v>0</v>
      </c>
      <c r="BD57" s="65">
        <v>0</v>
      </c>
      <c r="BE57" s="65">
        <v>0</v>
      </c>
      <c r="BF57" s="65">
        <v>0</v>
      </c>
      <c r="BG57" s="65">
        <v>0</v>
      </c>
      <c r="BH57" s="65">
        <v>0</v>
      </c>
      <c r="BI57" s="65">
        <v>0</v>
      </c>
      <c r="BJ57" s="65">
        <v>0</v>
      </c>
      <c r="BK57" s="65">
        <v>0</v>
      </c>
      <c r="BL57" s="65">
        <v>0</v>
      </c>
      <c r="BM57" s="65">
        <f t="shared" si="13"/>
        <v>2908.308121602086</v>
      </c>
      <c r="BN57" s="65">
        <v>17662.784075</v>
      </c>
      <c r="BO57" s="65"/>
      <c r="BP57" s="65">
        <v>-62.70169924999999</v>
      </c>
      <c r="BQ57" s="65">
        <f t="shared" ref="BQ57:BQ64" si="30">BN57+BO57+BP57</f>
        <v>17600.08237575</v>
      </c>
      <c r="BR57" s="65">
        <f t="shared" si="5"/>
        <v>20508.390497352088</v>
      </c>
      <c r="BS57" s="65">
        <v>4495.8839378483781</v>
      </c>
      <c r="BT57" s="65">
        <v>919.71941317393464</v>
      </c>
      <c r="BU57" s="65">
        <f t="shared" si="6"/>
        <v>5415.6033510223124</v>
      </c>
      <c r="BV57" s="65">
        <v>756.18412698716429</v>
      </c>
      <c r="BW57" s="65"/>
      <c r="BX57" s="65">
        <f t="shared" si="22"/>
        <v>756.18412698716429</v>
      </c>
      <c r="BY57" s="65">
        <f t="shared" si="10"/>
        <v>26680.177975361566</v>
      </c>
    </row>
    <row r="58" spans="1:77" ht="12.75" customHeight="1">
      <c r="A58" s="6" t="s">
        <v>75</v>
      </c>
      <c r="B58" s="7" t="s">
        <v>76</v>
      </c>
      <c r="C58" s="65">
        <v>0</v>
      </c>
      <c r="D58" s="65">
        <v>0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5">
        <v>0</v>
      </c>
      <c r="Q58" s="65">
        <v>0</v>
      </c>
      <c r="R58" s="65">
        <v>0</v>
      </c>
      <c r="S58" s="65">
        <v>0</v>
      </c>
      <c r="T58" s="65">
        <v>0</v>
      </c>
      <c r="U58" s="65">
        <v>0</v>
      </c>
      <c r="V58" s="65">
        <v>88.258563137351757</v>
      </c>
      <c r="W58" s="65">
        <v>0</v>
      </c>
      <c r="X58" s="65">
        <v>2.9480744992359944</v>
      </c>
      <c r="Y58" s="65">
        <v>102.36851553147103</v>
      </c>
      <c r="Z58" s="65">
        <v>8.9706570004633157</v>
      </c>
      <c r="AA58" s="65">
        <v>0</v>
      </c>
      <c r="AB58" s="65">
        <v>0</v>
      </c>
      <c r="AC58" s="65">
        <v>0</v>
      </c>
      <c r="AD58" s="65">
        <v>0</v>
      </c>
      <c r="AE58" s="65">
        <v>0</v>
      </c>
      <c r="AF58" s="65">
        <v>0</v>
      </c>
      <c r="AG58" s="65">
        <v>0</v>
      </c>
      <c r="AH58" s="65">
        <v>0</v>
      </c>
      <c r="AI58" s="65">
        <v>0</v>
      </c>
      <c r="AJ58" s="65">
        <v>0</v>
      </c>
      <c r="AK58" s="65">
        <v>0</v>
      </c>
      <c r="AL58" s="65">
        <v>0</v>
      </c>
      <c r="AM58" s="65">
        <v>0</v>
      </c>
      <c r="AN58" s="65">
        <v>0</v>
      </c>
      <c r="AO58" s="65">
        <v>0</v>
      </c>
      <c r="AP58" s="65">
        <v>0</v>
      </c>
      <c r="AQ58" s="65">
        <v>0</v>
      </c>
      <c r="AR58" s="65">
        <v>0</v>
      </c>
      <c r="AS58" s="65">
        <v>0</v>
      </c>
      <c r="AT58" s="65">
        <v>0</v>
      </c>
      <c r="AU58" s="65">
        <v>0</v>
      </c>
      <c r="AV58" s="65">
        <v>0</v>
      </c>
      <c r="AW58" s="65">
        <v>0</v>
      </c>
      <c r="AX58" s="65">
        <v>0</v>
      </c>
      <c r="AY58" s="65">
        <v>0</v>
      </c>
      <c r="AZ58" s="65">
        <v>0</v>
      </c>
      <c r="BA58" s="65">
        <v>0</v>
      </c>
      <c r="BB58" s="65">
        <v>0</v>
      </c>
      <c r="BC58" s="65">
        <v>0</v>
      </c>
      <c r="BD58" s="65">
        <v>0</v>
      </c>
      <c r="BE58" s="65">
        <v>0</v>
      </c>
      <c r="BF58" s="65">
        <v>0</v>
      </c>
      <c r="BG58" s="65">
        <v>0</v>
      </c>
      <c r="BH58" s="65">
        <v>0</v>
      </c>
      <c r="BI58" s="65">
        <v>0</v>
      </c>
      <c r="BJ58" s="65">
        <v>0</v>
      </c>
      <c r="BK58" s="65">
        <v>0</v>
      </c>
      <c r="BL58" s="65">
        <v>0</v>
      </c>
      <c r="BM58" s="65">
        <f t="shared" si="13"/>
        <v>202.54581016852211</v>
      </c>
      <c r="BN58" s="65">
        <v>7312.0706499999997</v>
      </c>
      <c r="BO58" s="65"/>
      <c r="BP58" s="65">
        <v>-239.15665799999999</v>
      </c>
      <c r="BQ58" s="65">
        <f t="shared" si="30"/>
        <v>7072.9139919999998</v>
      </c>
      <c r="BR58" s="65">
        <f t="shared" si="5"/>
        <v>7275.4598021685215</v>
      </c>
      <c r="BS58" s="65">
        <v>2013.3838890755767</v>
      </c>
      <c r="BT58" s="65">
        <v>12.666542901457758</v>
      </c>
      <c r="BU58" s="65">
        <f t="shared" si="6"/>
        <v>2026.0504319770343</v>
      </c>
      <c r="BV58" s="65">
        <v>1041.7045542596825</v>
      </c>
      <c r="BW58" s="65"/>
      <c r="BX58" s="65">
        <f t="shared" si="22"/>
        <v>1041.7045542596825</v>
      </c>
      <c r="BY58" s="65">
        <f t="shared" si="10"/>
        <v>10343.214788405239</v>
      </c>
    </row>
    <row r="59" spans="1:77" ht="12.75" customHeight="1">
      <c r="A59" s="6" t="s">
        <v>77</v>
      </c>
      <c r="B59" s="7" t="s">
        <v>78</v>
      </c>
      <c r="C59" s="65">
        <v>0</v>
      </c>
      <c r="D59" s="65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  <c r="O59" s="65">
        <v>0</v>
      </c>
      <c r="P59" s="65">
        <v>0</v>
      </c>
      <c r="Q59" s="65">
        <v>0</v>
      </c>
      <c r="R59" s="65">
        <v>0</v>
      </c>
      <c r="S59" s="65">
        <v>0</v>
      </c>
      <c r="T59" s="65">
        <v>0</v>
      </c>
      <c r="U59" s="65">
        <v>0</v>
      </c>
      <c r="V59" s="65">
        <v>0</v>
      </c>
      <c r="W59" s="65">
        <v>0</v>
      </c>
      <c r="X59" s="65">
        <v>34.144489095261008</v>
      </c>
      <c r="Y59" s="65">
        <v>107.01281616999898</v>
      </c>
      <c r="Z59" s="65">
        <v>10.53935383336785</v>
      </c>
      <c r="AA59" s="65">
        <v>0.36738410553998274</v>
      </c>
      <c r="AB59" s="65">
        <v>0</v>
      </c>
      <c r="AC59" s="65">
        <v>0</v>
      </c>
      <c r="AD59" s="65">
        <v>0</v>
      </c>
      <c r="AE59" s="65">
        <v>0</v>
      </c>
      <c r="AF59" s="65">
        <v>0</v>
      </c>
      <c r="AG59" s="65">
        <v>0</v>
      </c>
      <c r="AH59" s="65">
        <v>0</v>
      </c>
      <c r="AI59" s="65">
        <v>0</v>
      </c>
      <c r="AJ59" s="65">
        <v>0</v>
      </c>
      <c r="AK59" s="65">
        <v>0</v>
      </c>
      <c r="AL59" s="65">
        <v>0</v>
      </c>
      <c r="AM59" s="65">
        <v>0</v>
      </c>
      <c r="AN59" s="65">
        <v>0</v>
      </c>
      <c r="AO59" s="65">
        <v>0</v>
      </c>
      <c r="AP59" s="65">
        <v>0</v>
      </c>
      <c r="AQ59" s="65">
        <v>0</v>
      </c>
      <c r="AR59" s="65">
        <v>0</v>
      </c>
      <c r="AS59" s="65">
        <v>0</v>
      </c>
      <c r="AT59" s="65">
        <v>0</v>
      </c>
      <c r="AU59" s="65">
        <v>0</v>
      </c>
      <c r="AV59" s="65">
        <v>0</v>
      </c>
      <c r="AW59" s="65">
        <v>0</v>
      </c>
      <c r="AX59" s="65">
        <v>0</v>
      </c>
      <c r="AY59" s="65">
        <v>0</v>
      </c>
      <c r="AZ59" s="65">
        <v>0</v>
      </c>
      <c r="BA59" s="65">
        <v>0</v>
      </c>
      <c r="BB59" s="65">
        <v>0</v>
      </c>
      <c r="BC59" s="65">
        <v>0</v>
      </c>
      <c r="BD59" s="65">
        <v>0</v>
      </c>
      <c r="BE59" s="65">
        <v>0</v>
      </c>
      <c r="BF59" s="65">
        <v>0</v>
      </c>
      <c r="BG59" s="65">
        <v>0</v>
      </c>
      <c r="BH59" s="65">
        <v>0</v>
      </c>
      <c r="BI59" s="65">
        <v>0</v>
      </c>
      <c r="BJ59" s="65">
        <v>0</v>
      </c>
      <c r="BK59" s="65">
        <v>0</v>
      </c>
      <c r="BL59" s="65">
        <v>0</v>
      </c>
      <c r="BM59" s="65">
        <f t="shared" si="13"/>
        <v>152.0640432041678</v>
      </c>
      <c r="BN59" s="65">
        <v>20227.296762999998</v>
      </c>
      <c r="BO59" s="65"/>
      <c r="BP59" s="65">
        <v>-351.75304162499998</v>
      </c>
      <c r="BQ59" s="65">
        <f t="shared" si="30"/>
        <v>19875.543721374997</v>
      </c>
      <c r="BR59" s="65">
        <f t="shared" si="5"/>
        <v>20027.607764579167</v>
      </c>
      <c r="BS59" s="65">
        <v>4024.9169185969267</v>
      </c>
      <c r="BT59" s="65">
        <v>1024.5196081724491</v>
      </c>
      <c r="BU59" s="65">
        <f t="shared" si="6"/>
        <v>5049.4365267693756</v>
      </c>
      <c r="BV59" s="65">
        <v>2679.7622766688819</v>
      </c>
      <c r="BW59" s="65"/>
      <c r="BX59" s="65">
        <f t="shared" si="22"/>
        <v>2679.7622766688819</v>
      </c>
      <c r="BY59" s="65">
        <f t="shared" si="10"/>
        <v>27756.806568017426</v>
      </c>
    </row>
    <row r="60" spans="1:77" ht="12.75" customHeight="1">
      <c r="A60" s="6" t="s">
        <v>79</v>
      </c>
      <c r="B60" s="7" t="s">
        <v>80</v>
      </c>
      <c r="C60" s="65">
        <v>0</v>
      </c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5">
        <v>0</v>
      </c>
      <c r="P60" s="65">
        <v>0</v>
      </c>
      <c r="Q60" s="65">
        <v>0</v>
      </c>
      <c r="R60" s="65">
        <v>0</v>
      </c>
      <c r="S60" s="65">
        <v>0</v>
      </c>
      <c r="T60" s="65">
        <v>0</v>
      </c>
      <c r="U60" s="65">
        <v>0</v>
      </c>
      <c r="V60" s="65">
        <v>5.1555315371638259E-2</v>
      </c>
      <c r="W60" s="65">
        <v>0</v>
      </c>
      <c r="X60" s="65">
        <v>0</v>
      </c>
      <c r="Y60" s="65">
        <v>0</v>
      </c>
      <c r="Z60" s="65">
        <v>0</v>
      </c>
      <c r="AA60" s="65">
        <v>0</v>
      </c>
      <c r="AB60" s="65">
        <v>0</v>
      </c>
      <c r="AC60" s="65">
        <v>0</v>
      </c>
      <c r="AD60" s="65">
        <v>0</v>
      </c>
      <c r="AE60" s="65">
        <v>0</v>
      </c>
      <c r="AF60" s="65">
        <v>0</v>
      </c>
      <c r="AG60" s="65">
        <v>0</v>
      </c>
      <c r="AH60" s="65">
        <v>0</v>
      </c>
      <c r="AI60" s="65">
        <v>0</v>
      </c>
      <c r="AJ60" s="65">
        <v>0</v>
      </c>
      <c r="AK60" s="65">
        <v>0</v>
      </c>
      <c r="AL60" s="65">
        <v>0</v>
      </c>
      <c r="AM60" s="65">
        <v>0</v>
      </c>
      <c r="AN60" s="65">
        <v>0</v>
      </c>
      <c r="AO60" s="65">
        <v>0</v>
      </c>
      <c r="AP60" s="65">
        <v>0</v>
      </c>
      <c r="AQ60" s="65">
        <v>0</v>
      </c>
      <c r="AR60" s="65">
        <v>0</v>
      </c>
      <c r="AS60" s="65">
        <v>0</v>
      </c>
      <c r="AT60" s="65">
        <v>0</v>
      </c>
      <c r="AU60" s="65">
        <v>0</v>
      </c>
      <c r="AV60" s="65">
        <v>0</v>
      </c>
      <c r="AW60" s="65">
        <v>0</v>
      </c>
      <c r="AX60" s="65">
        <v>0</v>
      </c>
      <c r="AY60" s="65">
        <v>0</v>
      </c>
      <c r="AZ60" s="65">
        <v>0</v>
      </c>
      <c r="BA60" s="65">
        <v>0</v>
      </c>
      <c r="BB60" s="65">
        <v>0</v>
      </c>
      <c r="BC60" s="65">
        <v>0</v>
      </c>
      <c r="BD60" s="65">
        <v>0</v>
      </c>
      <c r="BE60" s="65">
        <v>0</v>
      </c>
      <c r="BF60" s="65">
        <v>0</v>
      </c>
      <c r="BG60" s="65">
        <v>0</v>
      </c>
      <c r="BH60" s="65">
        <v>0</v>
      </c>
      <c r="BI60" s="65">
        <v>0</v>
      </c>
      <c r="BJ60" s="65">
        <v>0</v>
      </c>
      <c r="BK60" s="65">
        <v>0</v>
      </c>
      <c r="BL60" s="65">
        <v>0</v>
      </c>
      <c r="BM60" s="65">
        <f t="shared" si="13"/>
        <v>5.1555315371638259E-2</v>
      </c>
      <c r="BN60" s="65">
        <v>6075.0500540000003</v>
      </c>
      <c r="BO60" s="65"/>
      <c r="BP60" s="65">
        <v>-450.01218725000001</v>
      </c>
      <c r="BQ60" s="65">
        <f t="shared" si="30"/>
        <v>5625.0378667499999</v>
      </c>
      <c r="BR60" s="65">
        <f t="shared" si="5"/>
        <v>5625.0894220653718</v>
      </c>
      <c r="BS60" s="65">
        <v>1000</v>
      </c>
      <c r="BT60" s="65">
        <v>500</v>
      </c>
      <c r="BU60" s="65">
        <f t="shared" si="6"/>
        <v>1500</v>
      </c>
      <c r="BV60" s="65">
        <v>842.44101511199665</v>
      </c>
      <c r="BW60" s="65"/>
      <c r="BX60" s="65">
        <f t="shared" si="22"/>
        <v>842.44101511199665</v>
      </c>
      <c r="BY60" s="65">
        <f t="shared" si="10"/>
        <v>7967.5304371773682</v>
      </c>
    </row>
    <row r="61" spans="1:77" ht="12.75" customHeight="1">
      <c r="A61" s="6" t="s">
        <v>81</v>
      </c>
      <c r="B61" s="7" t="s">
        <v>82</v>
      </c>
      <c r="C61" s="65">
        <v>0</v>
      </c>
      <c r="D61" s="65">
        <v>0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  <c r="O61" s="65">
        <v>0</v>
      </c>
      <c r="P61" s="65">
        <v>0</v>
      </c>
      <c r="Q61" s="65">
        <v>0</v>
      </c>
      <c r="R61" s="65">
        <v>0</v>
      </c>
      <c r="S61" s="65">
        <v>181.93812096976419</v>
      </c>
      <c r="T61" s="65">
        <v>0</v>
      </c>
      <c r="U61" s="65">
        <v>357.77067015958335</v>
      </c>
      <c r="V61" s="65">
        <v>2.5090253480863951</v>
      </c>
      <c r="W61" s="65">
        <v>90.744344627749001</v>
      </c>
      <c r="X61" s="65">
        <v>1902.9531563089877</v>
      </c>
      <c r="Y61" s="65">
        <v>5.6188133965346152</v>
      </c>
      <c r="Z61" s="65">
        <v>0</v>
      </c>
      <c r="AA61" s="65">
        <v>0</v>
      </c>
      <c r="AB61" s="65">
        <v>0</v>
      </c>
      <c r="AC61" s="65">
        <v>0</v>
      </c>
      <c r="AD61" s="65">
        <v>0</v>
      </c>
      <c r="AE61" s="65">
        <v>0</v>
      </c>
      <c r="AF61" s="65">
        <v>0</v>
      </c>
      <c r="AG61" s="65">
        <v>0</v>
      </c>
      <c r="AH61" s="65">
        <v>0</v>
      </c>
      <c r="AI61" s="65">
        <v>0</v>
      </c>
      <c r="AJ61" s="65">
        <v>0</v>
      </c>
      <c r="AK61" s="65">
        <v>0</v>
      </c>
      <c r="AL61" s="65">
        <v>0</v>
      </c>
      <c r="AM61" s="65">
        <v>0</v>
      </c>
      <c r="AN61" s="65">
        <v>0</v>
      </c>
      <c r="AO61" s="65">
        <v>0</v>
      </c>
      <c r="AP61" s="65">
        <v>0</v>
      </c>
      <c r="AQ61" s="65">
        <v>0</v>
      </c>
      <c r="AR61" s="65">
        <v>0</v>
      </c>
      <c r="AS61" s="65">
        <v>0</v>
      </c>
      <c r="AT61" s="65">
        <v>0</v>
      </c>
      <c r="AU61" s="65">
        <v>0</v>
      </c>
      <c r="AV61" s="65">
        <v>0</v>
      </c>
      <c r="AW61" s="65">
        <v>0</v>
      </c>
      <c r="AX61" s="65">
        <v>0</v>
      </c>
      <c r="AY61" s="65">
        <v>0</v>
      </c>
      <c r="AZ61" s="65">
        <v>0</v>
      </c>
      <c r="BA61" s="65">
        <v>0</v>
      </c>
      <c r="BB61" s="65">
        <v>0</v>
      </c>
      <c r="BC61" s="65">
        <v>0</v>
      </c>
      <c r="BD61" s="65">
        <v>0</v>
      </c>
      <c r="BE61" s="65">
        <v>0</v>
      </c>
      <c r="BF61" s="65">
        <v>0</v>
      </c>
      <c r="BG61" s="65">
        <v>0</v>
      </c>
      <c r="BH61" s="65">
        <v>0</v>
      </c>
      <c r="BI61" s="65">
        <v>0</v>
      </c>
      <c r="BJ61" s="65">
        <v>0</v>
      </c>
      <c r="BK61" s="65">
        <v>0</v>
      </c>
      <c r="BL61" s="65">
        <v>0</v>
      </c>
      <c r="BM61" s="65">
        <f t="shared" si="13"/>
        <v>2541.5341308107054</v>
      </c>
      <c r="BN61" s="65">
        <v>10754.206832</v>
      </c>
      <c r="BO61" s="65"/>
      <c r="BP61" s="65">
        <v>-509.16042837500004</v>
      </c>
      <c r="BQ61" s="65">
        <f t="shared" si="30"/>
        <v>10245.046403625</v>
      </c>
      <c r="BR61" s="65">
        <f t="shared" si="5"/>
        <v>12786.580534435705</v>
      </c>
      <c r="BS61" s="65">
        <v>303.43604480307539</v>
      </c>
      <c r="BT61" s="65">
        <v>228.27965309972032</v>
      </c>
      <c r="BU61" s="65">
        <f t="shared" si="6"/>
        <v>531.71569790279568</v>
      </c>
      <c r="BV61" s="65">
        <v>1743.2653998339483</v>
      </c>
      <c r="BW61" s="65"/>
      <c r="BX61" s="65">
        <f t="shared" si="22"/>
        <v>1743.2653998339483</v>
      </c>
      <c r="BY61" s="65">
        <f t="shared" si="10"/>
        <v>15061.561632172448</v>
      </c>
    </row>
    <row r="62" spans="1:77" ht="12.75" customHeight="1">
      <c r="A62" s="6" t="s">
        <v>83</v>
      </c>
      <c r="B62" s="7" t="s">
        <v>84</v>
      </c>
      <c r="C62" s="65">
        <v>0</v>
      </c>
      <c r="D62" s="65">
        <v>0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0</v>
      </c>
      <c r="P62" s="65">
        <v>0</v>
      </c>
      <c r="Q62" s="65">
        <v>0</v>
      </c>
      <c r="R62" s="65">
        <v>0</v>
      </c>
      <c r="S62" s="65">
        <v>0</v>
      </c>
      <c r="T62" s="65">
        <v>0</v>
      </c>
      <c r="U62" s="65">
        <v>0</v>
      </c>
      <c r="V62" s="65">
        <v>0</v>
      </c>
      <c r="W62" s="65">
        <v>1375.4777918075199</v>
      </c>
      <c r="X62" s="65">
        <v>0</v>
      </c>
      <c r="Y62" s="65">
        <v>0</v>
      </c>
      <c r="Z62" s="65">
        <v>0</v>
      </c>
      <c r="AA62" s="65">
        <v>0</v>
      </c>
      <c r="AB62" s="65">
        <v>5.8821952744971746</v>
      </c>
      <c r="AC62" s="65">
        <v>0</v>
      </c>
      <c r="AD62" s="65">
        <v>0</v>
      </c>
      <c r="AE62" s="65">
        <v>0</v>
      </c>
      <c r="AF62" s="65">
        <v>0</v>
      </c>
      <c r="AG62" s="65">
        <v>0</v>
      </c>
      <c r="AH62" s="65">
        <v>0</v>
      </c>
      <c r="AI62" s="65">
        <v>0</v>
      </c>
      <c r="AJ62" s="65">
        <v>0</v>
      </c>
      <c r="AK62" s="65">
        <v>0</v>
      </c>
      <c r="AL62" s="65">
        <v>0</v>
      </c>
      <c r="AM62" s="65">
        <v>65.240465700000001</v>
      </c>
      <c r="AN62" s="65">
        <v>0</v>
      </c>
      <c r="AO62" s="65">
        <v>0</v>
      </c>
      <c r="AP62" s="65">
        <v>0</v>
      </c>
      <c r="AQ62" s="65">
        <v>0</v>
      </c>
      <c r="AR62" s="65">
        <v>0</v>
      </c>
      <c r="AS62" s="65">
        <v>0</v>
      </c>
      <c r="AT62" s="65">
        <v>0</v>
      </c>
      <c r="AU62" s="65">
        <v>0</v>
      </c>
      <c r="AV62" s="65">
        <v>0</v>
      </c>
      <c r="AW62" s="65">
        <v>0</v>
      </c>
      <c r="AX62" s="65">
        <v>0</v>
      </c>
      <c r="AY62" s="65">
        <v>0</v>
      </c>
      <c r="AZ62" s="65">
        <v>0</v>
      </c>
      <c r="BA62" s="65">
        <v>0</v>
      </c>
      <c r="BB62" s="65">
        <v>0</v>
      </c>
      <c r="BC62" s="65">
        <v>0</v>
      </c>
      <c r="BD62" s="65">
        <v>0</v>
      </c>
      <c r="BE62" s="65">
        <v>0</v>
      </c>
      <c r="BF62" s="65">
        <v>0</v>
      </c>
      <c r="BG62" s="65">
        <v>0</v>
      </c>
      <c r="BH62" s="65">
        <v>0</v>
      </c>
      <c r="BI62" s="65">
        <v>0</v>
      </c>
      <c r="BJ62" s="65">
        <v>0</v>
      </c>
      <c r="BK62" s="65">
        <v>0</v>
      </c>
      <c r="BL62" s="65">
        <v>0</v>
      </c>
      <c r="BM62" s="65">
        <f t="shared" si="13"/>
        <v>1446.6004527820171</v>
      </c>
      <c r="BN62" s="65">
        <v>15411.292027</v>
      </c>
      <c r="BO62" s="65"/>
      <c r="BP62" s="65">
        <v>-638.7039308750002</v>
      </c>
      <c r="BQ62" s="65">
        <f t="shared" si="30"/>
        <v>14772.588096124999</v>
      </c>
      <c r="BR62" s="65">
        <f t="shared" si="5"/>
        <v>16219.188548907016</v>
      </c>
      <c r="BS62" s="65">
        <v>135.43203013959348</v>
      </c>
      <c r="BT62" s="65">
        <v>0.15544105768005098</v>
      </c>
      <c r="BU62" s="65">
        <f t="shared" si="6"/>
        <v>135.58747119727354</v>
      </c>
      <c r="BV62" s="65">
        <v>3818.5504673980458</v>
      </c>
      <c r="BW62" s="65"/>
      <c r="BX62" s="65">
        <f t="shared" si="22"/>
        <v>3818.5504673980458</v>
      </c>
      <c r="BY62" s="65">
        <f t="shared" si="10"/>
        <v>20173.326487502334</v>
      </c>
    </row>
    <row r="63" spans="1:77" ht="12.75" customHeight="1">
      <c r="A63" s="6" t="s">
        <v>85</v>
      </c>
      <c r="B63" s="7" t="s">
        <v>86</v>
      </c>
      <c r="C63" s="65">
        <v>0</v>
      </c>
      <c r="D63" s="65">
        <v>0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5">
        <v>0</v>
      </c>
      <c r="N63" s="65">
        <v>0</v>
      </c>
      <c r="O63" s="65">
        <v>0</v>
      </c>
      <c r="P63" s="65">
        <v>0</v>
      </c>
      <c r="Q63" s="65">
        <v>0</v>
      </c>
      <c r="R63" s="65">
        <v>0</v>
      </c>
      <c r="S63" s="65">
        <v>0</v>
      </c>
      <c r="T63" s="65">
        <v>0</v>
      </c>
      <c r="U63" s="65">
        <v>0</v>
      </c>
      <c r="V63" s="65">
        <v>22.411882834855955</v>
      </c>
      <c r="W63" s="65">
        <v>0</v>
      </c>
      <c r="X63" s="65">
        <v>0</v>
      </c>
      <c r="Y63" s="65">
        <v>0</v>
      </c>
      <c r="Z63" s="65">
        <v>0</v>
      </c>
      <c r="AA63" s="65">
        <v>0</v>
      </c>
      <c r="AB63" s="65">
        <v>0</v>
      </c>
      <c r="AC63" s="65">
        <v>0</v>
      </c>
      <c r="AD63" s="65">
        <v>0</v>
      </c>
      <c r="AE63" s="65">
        <v>0</v>
      </c>
      <c r="AF63" s="65">
        <v>0</v>
      </c>
      <c r="AG63" s="65">
        <v>0</v>
      </c>
      <c r="AH63" s="65">
        <v>0</v>
      </c>
      <c r="AI63" s="65">
        <v>0</v>
      </c>
      <c r="AJ63" s="65">
        <v>0</v>
      </c>
      <c r="AK63" s="65">
        <v>0</v>
      </c>
      <c r="AL63" s="65">
        <v>0</v>
      </c>
      <c r="AM63" s="65">
        <v>0</v>
      </c>
      <c r="AN63" s="65">
        <v>0</v>
      </c>
      <c r="AO63" s="65">
        <v>0</v>
      </c>
      <c r="AP63" s="65">
        <v>0</v>
      </c>
      <c r="AQ63" s="65">
        <v>0</v>
      </c>
      <c r="AR63" s="65">
        <v>0</v>
      </c>
      <c r="AS63" s="65">
        <v>0</v>
      </c>
      <c r="AT63" s="65">
        <v>0</v>
      </c>
      <c r="AU63" s="65">
        <v>0</v>
      </c>
      <c r="AV63" s="65">
        <v>0</v>
      </c>
      <c r="AW63" s="65">
        <v>0</v>
      </c>
      <c r="AX63" s="65">
        <v>0</v>
      </c>
      <c r="AY63" s="65">
        <v>0</v>
      </c>
      <c r="AZ63" s="65">
        <v>0</v>
      </c>
      <c r="BA63" s="65">
        <v>0</v>
      </c>
      <c r="BB63" s="65">
        <v>0</v>
      </c>
      <c r="BC63" s="65">
        <v>0</v>
      </c>
      <c r="BD63" s="65">
        <v>0</v>
      </c>
      <c r="BE63" s="65">
        <v>0</v>
      </c>
      <c r="BF63" s="65">
        <v>0</v>
      </c>
      <c r="BG63" s="65">
        <v>0</v>
      </c>
      <c r="BH63" s="65">
        <v>0</v>
      </c>
      <c r="BI63" s="65">
        <v>0</v>
      </c>
      <c r="BJ63" s="65">
        <v>0</v>
      </c>
      <c r="BK63" s="65">
        <v>0</v>
      </c>
      <c r="BL63" s="65">
        <v>0</v>
      </c>
      <c r="BM63" s="65">
        <f t="shared" si="13"/>
        <v>22.411882834855955</v>
      </c>
      <c r="BN63" s="65">
        <v>5196.3896020000002</v>
      </c>
      <c r="BO63" s="65"/>
      <c r="BP63" s="65">
        <v>-421.72549737500003</v>
      </c>
      <c r="BQ63" s="65">
        <f t="shared" si="30"/>
        <v>4774.6641046250006</v>
      </c>
      <c r="BR63" s="65">
        <f t="shared" si="5"/>
        <v>4797.0759874598562</v>
      </c>
      <c r="BS63" s="65">
        <v>0</v>
      </c>
      <c r="BT63" s="65">
        <v>66.723327009498234</v>
      </c>
      <c r="BU63" s="65">
        <f t="shared" si="6"/>
        <v>66.723327009498234</v>
      </c>
      <c r="BV63" s="65">
        <v>208.72623281338832</v>
      </c>
      <c r="BW63" s="65"/>
      <c r="BX63" s="65">
        <f t="shared" si="22"/>
        <v>208.72623281338832</v>
      </c>
      <c r="BY63" s="65">
        <f t="shared" si="10"/>
        <v>5072.525547282743</v>
      </c>
    </row>
    <row r="64" spans="1:77" ht="12.75" customHeight="1">
      <c r="A64" s="6" t="s">
        <v>87</v>
      </c>
      <c r="B64" s="7" t="s">
        <v>88</v>
      </c>
      <c r="C64" s="65">
        <v>0</v>
      </c>
      <c r="D64" s="65">
        <v>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  <c r="O64" s="65">
        <v>0</v>
      </c>
      <c r="P64" s="65">
        <v>0</v>
      </c>
      <c r="Q64" s="65">
        <v>0</v>
      </c>
      <c r="R64" s="65">
        <v>0</v>
      </c>
      <c r="S64" s="65">
        <v>0</v>
      </c>
      <c r="T64" s="65">
        <v>0</v>
      </c>
      <c r="U64" s="65">
        <v>62.606516814094469</v>
      </c>
      <c r="V64" s="65">
        <v>0</v>
      </c>
      <c r="W64" s="65">
        <v>0</v>
      </c>
      <c r="X64" s="65">
        <v>0.63652485262227043</v>
      </c>
      <c r="Y64" s="65">
        <v>0</v>
      </c>
      <c r="Z64" s="65">
        <v>217.79422594841674</v>
      </c>
      <c r="AA64" s="65">
        <v>2.4823250374323161E-2</v>
      </c>
      <c r="AB64" s="65">
        <v>0</v>
      </c>
      <c r="AC64" s="65">
        <v>0</v>
      </c>
      <c r="AD64" s="65">
        <v>0</v>
      </c>
      <c r="AE64" s="65">
        <v>0</v>
      </c>
      <c r="AF64" s="65">
        <v>0</v>
      </c>
      <c r="AG64" s="65">
        <v>0</v>
      </c>
      <c r="AH64" s="65">
        <v>0</v>
      </c>
      <c r="AI64" s="65">
        <v>0</v>
      </c>
      <c r="AJ64" s="65">
        <v>0</v>
      </c>
      <c r="AK64" s="65">
        <v>0</v>
      </c>
      <c r="AL64" s="65">
        <v>0</v>
      </c>
      <c r="AM64" s="65">
        <v>0</v>
      </c>
      <c r="AN64" s="65">
        <v>0</v>
      </c>
      <c r="AO64" s="65">
        <v>0</v>
      </c>
      <c r="AP64" s="65">
        <v>0</v>
      </c>
      <c r="AQ64" s="65">
        <v>0</v>
      </c>
      <c r="AR64" s="65">
        <v>0</v>
      </c>
      <c r="AS64" s="65">
        <v>0</v>
      </c>
      <c r="AT64" s="65">
        <v>0</v>
      </c>
      <c r="AU64" s="65">
        <v>0</v>
      </c>
      <c r="AV64" s="65">
        <v>0</v>
      </c>
      <c r="AW64" s="65">
        <v>0</v>
      </c>
      <c r="AX64" s="65">
        <v>0</v>
      </c>
      <c r="AY64" s="65">
        <v>0</v>
      </c>
      <c r="AZ64" s="65">
        <v>0</v>
      </c>
      <c r="BA64" s="65">
        <v>0</v>
      </c>
      <c r="BB64" s="65">
        <v>0</v>
      </c>
      <c r="BC64" s="65">
        <v>0</v>
      </c>
      <c r="BD64" s="65">
        <v>0</v>
      </c>
      <c r="BE64" s="65">
        <v>0</v>
      </c>
      <c r="BF64" s="65">
        <v>0</v>
      </c>
      <c r="BG64" s="65">
        <v>0</v>
      </c>
      <c r="BH64" s="65">
        <v>0</v>
      </c>
      <c r="BI64" s="65">
        <v>0</v>
      </c>
      <c r="BJ64" s="65">
        <v>0</v>
      </c>
      <c r="BK64" s="65">
        <v>0</v>
      </c>
      <c r="BL64" s="65">
        <v>0</v>
      </c>
      <c r="BM64" s="65">
        <f t="shared" si="13"/>
        <v>281.0620908655078</v>
      </c>
      <c r="BN64" s="65">
        <v>39962.838621000003</v>
      </c>
      <c r="BO64" s="65"/>
      <c r="BP64" s="65">
        <v>-413.65148262499997</v>
      </c>
      <c r="BQ64" s="65">
        <f t="shared" si="30"/>
        <v>39549.187138375004</v>
      </c>
      <c r="BR64" s="65">
        <f t="shared" si="5"/>
        <v>39830.249229240515</v>
      </c>
      <c r="BS64" s="65">
        <v>30.668105179962325</v>
      </c>
      <c r="BT64" s="65">
        <v>3.5482631565238476</v>
      </c>
      <c r="BU64" s="65">
        <f t="shared" si="6"/>
        <v>34.21636833648617</v>
      </c>
      <c r="BV64" s="65">
        <v>12346.52927193556</v>
      </c>
      <c r="BW64" s="65"/>
      <c r="BX64" s="65">
        <f t="shared" si="22"/>
        <v>12346.52927193556</v>
      </c>
      <c r="BY64" s="65">
        <f t="shared" si="10"/>
        <v>52210.994869512564</v>
      </c>
    </row>
    <row r="65" spans="1:78" ht="12.75" customHeight="1">
      <c r="A65" s="4" t="s">
        <v>89</v>
      </c>
      <c r="B65" s="5" t="s">
        <v>90</v>
      </c>
      <c r="C65" s="64">
        <f t="shared" ref="C65:BK65" si="31">C66+C67</f>
        <v>0</v>
      </c>
      <c r="D65" s="64">
        <f t="shared" si="31"/>
        <v>0</v>
      </c>
      <c r="E65" s="64">
        <f t="shared" si="31"/>
        <v>0</v>
      </c>
      <c r="F65" s="64">
        <f t="shared" si="31"/>
        <v>0</v>
      </c>
      <c r="G65" s="64">
        <f t="shared" si="31"/>
        <v>0</v>
      </c>
      <c r="H65" s="64">
        <f t="shared" si="31"/>
        <v>0</v>
      </c>
      <c r="I65" s="64">
        <f t="shared" si="31"/>
        <v>0</v>
      </c>
      <c r="J65" s="64">
        <f t="shared" si="31"/>
        <v>0</v>
      </c>
      <c r="K65" s="64">
        <f t="shared" si="31"/>
        <v>0</v>
      </c>
      <c r="L65" s="64">
        <f t="shared" si="31"/>
        <v>0</v>
      </c>
      <c r="M65" s="64">
        <f t="shared" si="31"/>
        <v>0</v>
      </c>
      <c r="N65" s="64">
        <f t="shared" si="31"/>
        <v>0</v>
      </c>
      <c r="O65" s="64">
        <f t="shared" si="31"/>
        <v>0</v>
      </c>
      <c r="P65" s="64">
        <f t="shared" si="31"/>
        <v>0</v>
      </c>
      <c r="Q65" s="64">
        <f t="shared" si="31"/>
        <v>0</v>
      </c>
      <c r="R65" s="64">
        <f t="shared" si="31"/>
        <v>0</v>
      </c>
      <c r="S65" s="64">
        <f t="shared" si="31"/>
        <v>0</v>
      </c>
      <c r="T65" s="64">
        <f t="shared" si="31"/>
        <v>0</v>
      </c>
      <c r="U65" s="64">
        <f t="shared" si="31"/>
        <v>0</v>
      </c>
      <c r="V65" s="64">
        <f t="shared" si="31"/>
        <v>0</v>
      </c>
      <c r="W65" s="64">
        <f t="shared" si="31"/>
        <v>0</v>
      </c>
      <c r="X65" s="64">
        <f t="shared" si="31"/>
        <v>0</v>
      </c>
      <c r="Y65" s="64">
        <f t="shared" si="31"/>
        <v>0</v>
      </c>
      <c r="Z65" s="64">
        <f t="shared" si="31"/>
        <v>0</v>
      </c>
      <c r="AA65" s="64">
        <f t="shared" si="31"/>
        <v>0</v>
      </c>
      <c r="AB65" s="64">
        <f t="shared" si="31"/>
        <v>0</v>
      </c>
      <c r="AC65" s="64">
        <f t="shared" si="31"/>
        <v>0</v>
      </c>
      <c r="AD65" s="64">
        <f t="shared" si="31"/>
        <v>0</v>
      </c>
      <c r="AE65" s="64">
        <f t="shared" si="31"/>
        <v>236336.05124580002</v>
      </c>
      <c r="AF65" s="64">
        <f t="shared" si="31"/>
        <v>0</v>
      </c>
      <c r="AG65" s="64">
        <f t="shared" si="31"/>
        <v>0</v>
      </c>
      <c r="AH65" s="64">
        <f t="shared" si="31"/>
        <v>0</v>
      </c>
      <c r="AI65" s="64">
        <f t="shared" si="31"/>
        <v>0</v>
      </c>
      <c r="AJ65" s="64">
        <f t="shared" si="31"/>
        <v>0</v>
      </c>
      <c r="AK65" s="64">
        <f t="shared" si="31"/>
        <v>0</v>
      </c>
      <c r="AL65" s="64">
        <f t="shared" si="31"/>
        <v>0</v>
      </c>
      <c r="AM65" s="64">
        <f t="shared" si="31"/>
        <v>0</v>
      </c>
      <c r="AN65" s="64">
        <f t="shared" si="31"/>
        <v>0</v>
      </c>
      <c r="AO65" s="64">
        <f t="shared" si="31"/>
        <v>0</v>
      </c>
      <c r="AP65" s="64">
        <f t="shared" si="31"/>
        <v>0</v>
      </c>
      <c r="AQ65" s="64">
        <f t="shared" si="31"/>
        <v>0</v>
      </c>
      <c r="AR65" s="64">
        <f t="shared" si="31"/>
        <v>0</v>
      </c>
      <c r="AS65" s="64">
        <f t="shared" si="31"/>
        <v>0</v>
      </c>
      <c r="AT65" s="64">
        <f t="shared" si="31"/>
        <v>0</v>
      </c>
      <c r="AU65" s="64">
        <f t="shared" si="31"/>
        <v>0</v>
      </c>
      <c r="AV65" s="64">
        <f t="shared" si="31"/>
        <v>0</v>
      </c>
      <c r="AW65" s="64">
        <f t="shared" si="31"/>
        <v>0</v>
      </c>
      <c r="AX65" s="64">
        <f t="shared" si="31"/>
        <v>0</v>
      </c>
      <c r="AY65" s="64">
        <f t="shared" si="31"/>
        <v>0</v>
      </c>
      <c r="AZ65" s="64">
        <f t="shared" si="31"/>
        <v>0</v>
      </c>
      <c r="BA65" s="64">
        <f t="shared" si="31"/>
        <v>0</v>
      </c>
      <c r="BB65" s="64">
        <f t="shared" si="31"/>
        <v>0</v>
      </c>
      <c r="BC65" s="64">
        <f t="shared" si="31"/>
        <v>0</v>
      </c>
      <c r="BD65" s="64">
        <f t="shared" si="31"/>
        <v>0</v>
      </c>
      <c r="BE65" s="64">
        <f t="shared" si="31"/>
        <v>0</v>
      </c>
      <c r="BF65" s="64">
        <f t="shared" si="31"/>
        <v>0</v>
      </c>
      <c r="BG65" s="64">
        <f t="shared" si="31"/>
        <v>0</v>
      </c>
      <c r="BH65" s="64">
        <f t="shared" si="31"/>
        <v>0</v>
      </c>
      <c r="BI65" s="64">
        <f t="shared" si="31"/>
        <v>0</v>
      </c>
      <c r="BJ65" s="64"/>
      <c r="BK65" s="64">
        <f t="shared" si="31"/>
        <v>0</v>
      </c>
      <c r="BL65" s="64"/>
      <c r="BM65" s="64">
        <f t="shared" si="27"/>
        <v>236336.05124580002</v>
      </c>
      <c r="BN65" s="64">
        <v>0</v>
      </c>
      <c r="BO65" s="64">
        <v>0</v>
      </c>
      <c r="BP65" s="64">
        <v>0</v>
      </c>
      <c r="BQ65" s="64">
        <v>0</v>
      </c>
      <c r="BR65" s="64">
        <f t="shared" si="5"/>
        <v>236336.05124580002</v>
      </c>
      <c r="BS65" s="64">
        <f>SUM(BS66:BS67)</f>
        <v>0</v>
      </c>
      <c r="BT65" s="64">
        <f t="shared" ref="BT65:BY65" si="32">SUM(BT66:BT67)</f>
        <v>0</v>
      </c>
      <c r="BU65" s="64">
        <f t="shared" si="32"/>
        <v>0</v>
      </c>
      <c r="BV65" s="64">
        <f t="shared" si="32"/>
        <v>9293.2242511240602</v>
      </c>
      <c r="BW65" s="64">
        <f t="shared" si="32"/>
        <v>0</v>
      </c>
      <c r="BX65" s="64">
        <f t="shared" si="32"/>
        <v>9293.2242511240602</v>
      </c>
      <c r="BY65" s="64">
        <f t="shared" si="32"/>
        <v>245629.27549692409</v>
      </c>
    </row>
    <row r="66" spans="1:78" ht="12.75" customHeight="1">
      <c r="A66" s="6" t="s">
        <v>91</v>
      </c>
      <c r="B66" s="7" t="s">
        <v>92</v>
      </c>
      <c r="C66" s="65">
        <v>0</v>
      </c>
      <c r="D66" s="65">
        <v>0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  <c r="J66" s="65">
        <v>0</v>
      </c>
      <c r="K66" s="65">
        <v>0</v>
      </c>
      <c r="L66" s="65">
        <v>0</v>
      </c>
      <c r="M66" s="65">
        <v>0</v>
      </c>
      <c r="N66" s="65">
        <v>0</v>
      </c>
      <c r="O66" s="65">
        <v>0</v>
      </c>
      <c r="P66" s="65">
        <v>0</v>
      </c>
      <c r="Q66" s="65">
        <v>0</v>
      </c>
      <c r="R66" s="65">
        <v>0</v>
      </c>
      <c r="S66" s="65">
        <v>0</v>
      </c>
      <c r="T66" s="65">
        <v>0</v>
      </c>
      <c r="U66" s="65">
        <v>0</v>
      </c>
      <c r="V66" s="65">
        <v>0</v>
      </c>
      <c r="W66" s="65">
        <v>0</v>
      </c>
      <c r="X66" s="65">
        <v>0</v>
      </c>
      <c r="Y66" s="65">
        <v>0</v>
      </c>
      <c r="Z66" s="65">
        <v>0</v>
      </c>
      <c r="AA66" s="65">
        <v>0</v>
      </c>
      <c r="AB66" s="65">
        <v>0</v>
      </c>
      <c r="AC66" s="65">
        <v>0</v>
      </c>
      <c r="AD66" s="65">
        <v>0</v>
      </c>
      <c r="AE66" s="65">
        <v>207975.92509630401</v>
      </c>
      <c r="AF66" s="65">
        <v>0</v>
      </c>
      <c r="AG66" s="65">
        <v>0</v>
      </c>
      <c r="AH66" s="65">
        <v>0</v>
      </c>
      <c r="AI66" s="65">
        <v>0</v>
      </c>
      <c r="AJ66" s="65">
        <v>0</v>
      </c>
      <c r="AK66" s="65">
        <v>0</v>
      </c>
      <c r="AL66" s="65">
        <v>0</v>
      </c>
      <c r="AM66" s="65">
        <v>0</v>
      </c>
      <c r="AN66" s="65">
        <v>0</v>
      </c>
      <c r="AO66" s="65">
        <v>0</v>
      </c>
      <c r="AP66" s="65">
        <v>0</v>
      </c>
      <c r="AQ66" s="65">
        <v>0</v>
      </c>
      <c r="AR66" s="65">
        <v>0</v>
      </c>
      <c r="AS66" s="65">
        <v>0</v>
      </c>
      <c r="AT66" s="65">
        <v>0</v>
      </c>
      <c r="AU66" s="65">
        <v>0</v>
      </c>
      <c r="AV66" s="65">
        <v>0</v>
      </c>
      <c r="AW66" s="65">
        <v>0</v>
      </c>
      <c r="AX66" s="65">
        <v>0</v>
      </c>
      <c r="AY66" s="65">
        <v>0</v>
      </c>
      <c r="AZ66" s="65">
        <v>0</v>
      </c>
      <c r="BA66" s="65">
        <v>0</v>
      </c>
      <c r="BB66" s="65">
        <v>0</v>
      </c>
      <c r="BC66" s="65">
        <v>0</v>
      </c>
      <c r="BD66" s="65">
        <v>0</v>
      </c>
      <c r="BE66" s="65">
        <v>0</v>
      </c>
      <c r="BF66" s="65">
        <v>0</v>
      </c>
      <c r="BG66" s="65">
        <v>0</v>
      </c>
      <c r="BH66" s="65">
        <v>0</v>
      </c>
      <c r="BI66" s="65">
        <v>0</v>
      </c>
      <c r="BJ66" s="65">
        <v>0</v>
      </c>
      <c r="BK66" s="65">
        <v>0</v>
      </c>
      <c r="BL66" s="65">
        <v>0</v>
      </c>
      <c r="BM66" s="65">
        <f t="shared" si="13"/>
        <v>207975.92509630401</v>
      </c>
      <c r="BN66" s="65">
        <v>0</v>
      </c>
      <c r="BO66" s="65">
        <v>0</v>
      </c>
      <c r="BP66" s="65">
        <v>0</v>
      </c>
      <c r="BQ66" s="65">
        <f>BN66+BO66+BP66</f>
        <v>0</v>
      </c>
      <c r="BR66" s="65">
        <f t="shared" si="5"/>
        <v>207975.92509630401</v>
      </c>
      <c r="BS66" s="65">
        <v>0</v>
      </c>
      <c r="BT66" s="65">
        <v>0</v>
      </c>
      <c r="BU66" s="65">
        <f t="shared" si="6"/>
        <v>0</v>
      </c>
      <c r="BV66" s="65">
        <v>8042.7380479462054</v>
      </c>
      <c r="BW66" s="65">
        <v>0</v>
      </c>
      <c r="BX66" s="65">
        <f>BV66-BW66</f>
        <v>8042.7380479462054</v>
      </c>
      <c r="BY66" s="65">
        <f t="shared" si="10"/>
        <v>216018.66314425023</v>
      </c>
    </row>
    <row r="67" spans="1:78" ht="12.75" customHeight="1">
      <c r="A67" s="6" t="s">
        <v>93</v>
      </c>
      <c r="B67" s="7" t="s">
        <v>94</v>
      </c>
      <c r="C67" s="65">
        <v>0</v>
      </c>
      <c r="D67" s="65">
        <v>0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5">
        <v>0</v>
      </c>
      <c r="K67" s="65">
        <v>0</v>
      </c>
      <c r="L67" s="65">
        <v>0</v>
      </c>
      <c r="M67" s="65">
        <v>0</v>
      </c>
      <c r="N67" s="65">
        <v>0</v>
      </c>
      <c r="O67" s="65">
        <v>0</v>
      </c>
      <c r="P67" s="65">
        <v>0</v>
      </c>
      <c r="Q67" s="65">
        <v>0</v>
      </c>
      <c r="R67" s="65">
        <v>0</v>
      </c>
      <c r="S67" s="65">
        <v>0</v>
      </c>
      <c r="T67" s="65">
        <v>0</v>
      </c>
      <c r="U67" s="65">
        <v>0</v>
      </c>
      <c r="V67" s="65">
        <v>0</v>
      </c>
      <c r="W67" s="65">
        <v>0</v>
      </c>
      <c r="X67" s="65">
        <v>0</v>
      </c>
      <c r="Y67" s="65">
        <v>0</v>
      </c>
      <c r="Z67" s="65">
        <v>0</v>
      </c>
      <c r="AA67" s="65">
        <v>0</v>
      </c>
      <c r="AB67" s="65">
        <v>0</v>
      </c>
      <c r="AC67" s="65">
        <v>0</v>
      </c>
      <c r="AD67" s="65">
        <v>0</v>
      </c>
      <c r="AE67" s="65">
        <v>28360.126149496002</v>
      </c>
      <c r="AF67" s="65">
        <v>0</v>
      </c>
      <c r="AG67" s="65">
        <v>0</v>
      </c>
      <c r="AH67" s="65">
        <v>0</v>
      </c>
      <c r="AI67" s="65">
        <v>0</v>
      </c>
      <c r="AJ67" s="65">
        <v>0</v>
      </c>
      <c r="AK67" s="65">
        <v>0</v>
      </c>
      <c r="AL67" s="65">
        <v>0</v>
      </c>
      <c r="AM67" s="65">
        <v>0</v>
      </c>
      <c r="AN67" s="65">
        <v>0</v>
      </c>
      <c r="AO67" s="65">
        <v>0</v>
      </c>
      <c r="AP67" s="65">
        <v>0</v>
      </c>
      <c r="AQ67" s="65">
        <v>0</v>
      </c>
      <c r="AR67" s="65">
        <v>0</v>
      </c>
      <c r="AS67" s="65">
        <v>0</v>
      </c>
      <c r="AT67" s="65">
        <v>0</v>
      </c>
      <c r="AU67" s="65">
        <v>0</v>
      </c>
      <c r="AV67" s="65">
        <v>0</v>
      </c>
      <c r="AW67" s="65">
        <v>0</v>
      </c>
      <c r="AX67" s="65">
        <v>0</v>
      </c>
      <c r="AY67" s="65">
        <v>0</v>
      </c>
      <c r="AZ67" s="65">
        <v>0</v>
      </c>
      <c r="BA67" s="65">
        <v>0</v>
      </c>
      <c r="BB67" s="65">
        <v>0</v>
      </c>
      <c r="BC67" s="65">
        <v>0</v>
      </c>
      <c r="BD67" s="65">
        <v>0</v>
      </c>
      <c r="BE67" s="65">
        <v>0</v>
      </c>
      <c r="BF67" s="65">
        <v>0</v>
      </c>
      <c r="BG67" s="65">
        <v>0</v>
      </c>
      <c r="BH67" s="65">
        <v>0</v>
      </c>
      <c r="BI67" s="65">
        <v>0</v>
      </c>
      <c r="BJ67" s="65">
        <v>0</v>
      </c>
      <c r="BK67" s="65">
        <v>0</v>
      </c>
      <c r="BL67" s="65">
        <v>0</v>
      </c>
      <c r="BM67" s="65">
        <f t="shared" si="13"/>
        <v>28360.126149496002</v>
      </c>
      <c r="BN67" s="65">
        <v>0</v>
      </c>
      <c r="BO67" s="65">
        <v>0</v>
      </c>
      <c r="BP67" s="65">
        <v>0</v>
      </c>
      <c r="BQ67" s="65">
        <f>BN67+BO67+BP67</f>
        <v>0</v>
      </c>
      <c r="BR67" s="65">
        <f t="shared" si="5"/>
        <v>28360.126149496002</v>
      </c>
      <c r="BS67" s="65">
        <v>0</v>
      </c>
      <c r="BT67" s="65">
        <v>0</v>
      </c>
      <c r="BU67" s="65">
        <f t="shared" si="6"/>
        <v>0</v>
      </c>
      <c r="BV67" s="65">
        <v>1250.4862031778555</v>
      </c>
      <c r="BW67" s="65">
        <v>0</v>
      </c>
      <c r="BX67" s="65">
        <f>BV67-BW67</f>
        <v>1250.4862031778555</v>
      </c>
      <c r="BY67" s="65">
        <f t="shared" si="10"/>
        <v>29610.612352673856</v>
      </c>
    </row>
    <row r="68" spans="1:78" ht="12.75" customHeight="1">
      <c r="A68" s="4" t="s">
        <v>95</v>
      </c>
      <c r="B68" s="5" t="s">
        <v>96</v>
      </c>
      <c r="C68" s="64">
        <f t="shared" ref="C68:BL68" si="33">C69+C70+C71+C72+C73+C74+C75+C76+C77</f>
        <v>0</v>
      </c>
      <c r="D68" s="64">
        <f t="shared" si="33"/>
        <v>0</v>
      </c>
      <c r="E68" s="64">
        <f t="shared" si="33"/>
        <v>0</v>
      </c>
      <c r="F68" s="64">
        <f t="shared" si="33"/>
        <v>0</v>
      </c>
      <c r="G68" s="64">
        <f>G69+G70+G71+G72+G73+G74+G75+G76+G77</f>
        <v>356.60086502978345</v>
      </c>
      <c r="H68" s="64">
        <f t="shared" si="33"/>
        <v>5.6034661465532119E-2</v>
      </c>
      <c r="I68" s="64">
        <f t="shared" si="33"/>
        <v>1.0553625857520046</v>
      </c>
      <c r="J68" s="64">
        <f t="shared" si="33"/>
        <v>12.144237581644818</v>
      </c>
      <c r="K68" s="64">
        <f t="shared" si="33"/>
        <v>93.453731668024844</v>
      </c>
      <c r="L68" s="64">
        <f t="shared" si="33"/>
        <v>7.8516490377668919</v>
      </c>
      <c r="M68" s="64">
        <f t="shared" si="33"/>
        <v>46.7344111493532</v>
      </c>
      <c r="N68" s="64">
        <f t="shared" si="33"/>
        <v>6.6408223101817407</v>
      </c>
      <c r="O68" s="64">
        <f t="shared" si="33"/>
        <v>2.1330414495259351</v>
      </c>
      <c r="P68" s="64">
        <f t="shared" si="33"/>
        <v>0</v>
      </c>
      <c r="Q68" s="64">
        <f t="shared" si="33"/>
        <v>61.910839402707964</v>
      </c>
      <c r="R68" s="64">
        <f t="shared" si="33"/>
        <v>8.331577992034072</v>
      </c>
      <c r="S68" s="64">
        <f t="shared" si="33"/>
        <v>22.115535507660862</v>
      </c>
      <c r="T68" s="64">
        <f t="shared" si="33"/>
        <v>63.354268231341244</v>
      </c>
      <c r="U68" s="64">
        <f t="shared" si="33"/>
        <v>59.70542140346793</v>
      </c>
      <c r="V68" s="64">
        <f t="shared" si="33"/>
        <v>1.3699424099624951</v>
      </c>
      <c r="W68" s="64">
        <f t="shared" si="33"/>
        <v>0</v>
      </c>
      <c r="X68" s="64">
        <f t="shared" si="33"/>
        <v>1.8717437377487545</v>
      </c>
      <c r="Y68" s="64">
        <f t="shared" si="33"/>
        <v>0.80148444733022817</v>
      </c>
      <c r="Z68" s="64">
        <f t="shared" si="33"/>
        <v>0.57166803374448216</v>
      </c>
      <c r="AA68" s="64">
        <f t="shared" si="33"/>
        <v>60.863065246106082</v>
      </c>
      <c r="AB68" s="64">
        <f t="shared" si="33"/>
        <v>43.0348918938924</v>
      </c>
      <c r="AC68" s="64">
        <f t="shared" si="33"/>
        <v>0</v>
      </c>
      <c r="AD68" s="64">
        <f t="shared" si="33"/>
        <v>0</v>
      </c>
      <c r="AE68" s="64">
        <f t="shared" si="33"/>
        <v>0</v>
      </c>
      <c r="AF68" s="64">
        <f t="shared" si="33"/>
        <v>0</v>
      </c>
      <c r="AG68" s="64">
        <f t="shared" si="33"/>
        <v>163383.4751904</v>
      </c>
      <c r="AH68" s="64">
        <f t="shared" si="33"/>
        <v>109874.65833619999</v>
      </c>
      <c r="AI68" s="64">
        <f t="shared" si="33"/>
        <v>141664.7858748</v>
      </c>
      <c r="AJ68" s="64">
        <f t="shared" si="33"/>
        <v>17892.0912039</v>
      </c>
      <c r="AK68" s="64">
        <f t="shared" si="33"/>
        <v>169.7971441</v>
      </c>
      <c r="AL68" s="64">
        <f t="shared" si="33"/>
        <v>1198.270863</v>
      </c>
      <c r="AM68" s="64">
        <f t="shared" si="33"/>
        <v>57599.546465300002</v>
      </c>
      <c r="AN68" s="64">
        <f t="shared" si="33"/>
        <v>17800.408982835768</v>
      </c>
      <c r="AO68" s="64">
        <f t="shared" si="33"/>
        <v>0</v>
      </c>
      <c r="AP68" s="64">
        <f t="shared" si="33"/>
        <v>0</v>
      </c>
      <c r="AQ68" s="64">
        <f t="shared" si="33"/>
        <v>0</v>
      </c>
      <c r="AR68" s="64">
        <f t="shared" si="33"/>
        <v>0</v>
      </c>
      <c r="AS68" s="64">
        <f t="shared" si="33"/>
        <v>0</v>
      </c>
      <c r="AT68" s="64">
        <f t="shared" si="33"/>
        <v>0</v>
      </c>
      <c r="AU68" s="64">
        <f t="shared" si="33"/>
        <v>0</v>
      </c>
      <c r="AV68" s="64">
        <f t="shared" si="33"/>
        <v>0</v>
      </c>
      <c r="AW68" s="64">
        <f t="shared" si="33"/>
        <v>0</v>
      </c>
      <c r="AX68" s="64">
        <f t="shared" si="33"/>
        <v>0</v>
      </c>
      <c r="AY68" s="64">
        <f t="shared" si="33"/>
        <v>0</v>
      </c>
      <c r="AZ68" s="64">
        <f t="shared" si="33"/>
        <v>0</v>
      </c>
      <c r="BA68" s="64">
        <f t="shared" si="33"/>
        <v>0</v>
      </c>
      <c r="BB68" s="64">
        <f t="shared" si="33"/>
        <v>0</v>
      </c>
      <c r="BC68" s="64">
        <f t="shared" si="33"/>
        <v>0</v>
      </c>
      <c r="BD68" s="64">
        <f t="shared" si="33"/>
        <v>0</v>
      </c>
      <c r="BE68" s="64">
        <f t="shared" si="33"/>
        <v>0</v>
      </c>
      <c r="BF68" s="64">
        <f t="shared" si="33"/>
        <v>0</v>
      </c>
      <c r="BG68" s="64">
        <f t="shared" si="33"/>
        <v>0</v>
      </c>
      <c r="BH68" s="64">
        <f t="shared" si="33"/>
        <v>1238.4094513262967</v>
      </c>
      <c r="BI68" s="64">
        <f t="shared" si="33"/>
        <v>1057.1585844259898</v>
      </c>
      <c r="BJ68" s="64"/>
      <c r="BK68" s="64">
        <f t="shared" si="33"/>
        <v>0</v>
      </c>
      <c r="BL68" s="64">
        <f t="shared" si="33"/>
        <v>0</v>
      </c>
      <c r="BM68" s="64">
        <f t="shared" si="27"/>
        <v>512729.20269006758</v>
      </c>
      <c r="BN68" s="64">
        <f>SUM(BN69:BN77)</f>
        <v>0</v>
      </c>
      <c r="BO68" s="64">
        <f>SUM(BO69:BO77)</f>
        <v>39080.9</v>
      </c>
      <c r="BP68" s="64">
        <f>SUM(BP69:BP77)</f>
        <v>0</v>
      </c>
      <c r="BQ68" s="64">
        <f>SUM(BQ69:BQ77)</f>
        <v>39080.9</v>
      </c>
      <c r="BR68" s="64">
        <f>BM68+BQ68</f>
        <v>551810.10269006761</v>
      </c>
      <c r="BS68" s="64">
        <f>SUM(BS69:BS81)</f>
        <v>-275177.2970120036</v>
      </c>
      <c r="BT68" s="64">
        <f t="shared" ref="BT68:BU68" si="34">SUM(BT69:BT81)</f>
        <v>-69546.191284971836</v>
      </c>
      <c r="BU68" s="64">
        <f t="shared" si="34"/>
        <v>-344723.48829697544</v>
      </c>
      <c r="BV68" s="64">
        <f>SUM(BV69:BV77)</f>
        <v>12307.358797002673</v>
      </c>
      <c r="BW68" s="64">
        <f>SUM(BW69:BW77)</f>
        <v>0</v>
      </c>
      <c r="BX68" s="64">
        <f>SUM(BX69:BX77)</f>
        <v>12307.358797002673</v>
      </c>
      <c r="BY68" s="64">
        <f t="shared" si="10"/>
        <v>219393.97319009484</v>
      </c>
      <c r="BZ68" s="63"/>
    </row>
    <row r="69" spans="1:78" ht="12.75" customHeight="1">
      <c r="A69" s="6" t="s">
        <v>97</v>
      </c>
      <c r="B69" s="7" t="s">
        <v>98</v>
      </c>
      <c r="C69" s="65">
        <v>0</v>
      </c>
      <c r="D69" s="65">
        <v>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65">
        <v>0</v>
      </c>
      <c r="P69" s="65">
        <v>0</v>
      </c>
      <c r="Q69" s="65">
        <v>0</v>
      </c>
      <c r="R69" s="65">
        <v>0</v>
      </c>
      <c r="S69" s="65">
        <v>0</v>
      </c>
      <c r="T69" s="65">
        <v>0</v>
      </c>
      <c r="U69" s="65">
        <v>0</v>
      </c>
      <c r="V69" s="65">
        <v>0.35625111758689143</v>
      </c>
      <c r="W69" s="65">
        <v>0</v>
      </c>
      <c r="X69" s="65">
        <v>0</v>
      </c>
      <c r="Y69" s="65">
        <v>0</v>
      </c>
      <c r="Z69" s="65">
        <v>0</v>
      </c>
      <c r="AA69" s="65">
        <v>0</v>
      </c>
      <c r="AB69" s="65">
        <v>0</v>
      </c>
      <c r="AC69" s="65">
        <v>0</v>
      </c>
      <c r="AD69" s="65">
        <v>0</v>
      </c>
      <c r="AE69" s="65">
        <v>0</v>
      </c>
      <c r="AF69" s="65">
        <v>0</v>
      </c>
      <c r="AG69" s="65">
        <v>163383.4751904</v>
      </c>
      <c r="AH69" s="65">
        <v>0</v>
      </c>
      <c r="AI69" s="65">
        <v>0</v>
      </c>
      <c r="AJ69" s="65">
        <v>0</v>
      </c>
      <c r="AK69" s="65">
        <v>0</v>
      </c>
      <c r="AL69" s="65">
        <v>0</v>
      </c>
      <c r="AM69" s="65">
        <v>0</v>
      </c>
      <c r="AN69" s="65">
        <v>0</v>
      </c>
      <c r="AO69" s="65">
        <v>0</v>
      </c>
      <c r="AP69" s="65">
        <v>0</v>
      </c>
      <c r="AQ69" s="65">
        <v>0</v>
      </c>
      <c r="AR69" s="65">
        <v>0</v>
      </c>
      <c r="AS69" s="65">
        <v>0</v>
      </c>
      <c r="AT69" s="65">
        <v>0</v>
      </c>
      <c r="AU69" s="65">
        <v>0</v>
      </c>
      <c r="AV69" s="65">
        <v>0</v>
      </c>
      <c r="AW69" s="65">
        <v>0</v>
      </c>
      <c r="AX69" s="65">
        <v>0</v>
      </c>
      <c r="AY69" s="65">
        <v>0</v>
      </c>
      <c r="AZ69" s="65">
        <v>0</v>
      </c>
      <c r="BA69" s="65">
        <v>0</v>
      </c>
      <c r="BB69" s="65">
        <v>0</v>
      </c>
      <c r="BC69" s="65">
        <v>0</v>
      </c>
      <c r="BD69" s="65">
        <v>0</v>
      </c>
      <c r="BE69" s="65">
        <v>0</v>
      </c>
      <c r="BF69" s="65">
        <v>0</v>
      </c>
      <c r="BG69" s="65">
        <v>0</v>
      </c>
      <c r="BH69" s="65">
        <v>0</v>
      </c>
      <c r="BI69" s="65">
        <v>0</v>
      </c>
      <c r="BJ69" s="65">
        <v>0</v>
      </c>
      <c r="BK69" s="65">
        <v>0</v>
      </c>
      <c r="BL69" s="65">
        <v>0</v>
      </c>
      <c r="BM69" s="65">
        <f t="shared" si="13"/>
        <v>163383.8314415176</v>
      </c>
      <c r="BN69" s="65"/>
      <c r="BO69" s="65"/>
      <c r="BP69" s="65">
        <v>0</v>
      </c>
      <c r="BQ69" s="65">
        <f>BN69+BO69+BP69</f>
        <v>0</v>
      </c>
      <c r="BR69" s="65">
        <f t="shared" si="5"/>
        <v>163383.8314415176</v>
      </c>
      <c r="BS69" s="65">
        <v>-163383.8314415176</v>
      </c>
      <c r="BT69" s="65">
        <v>0</v>
      </c>
      <c r="BU69" s="65">
        <f t="shared" si="6"/>
        <v>-163383.8314415176</v>
      </c>
      <c r="BV69" s="65">
        <v>6318.3016044081351</v>
      </c>
      <c r="BW69" s="65"/>
      <c r="BX69" s="65">
        <f>BV69-BW69</f>
        <v>6318.3016044081351</v>
      </c>
      <c r="BY69" s="65">
        <f t="shared" si="10"/>
        <v>6318.3016044081351</v>
      </c>
    </row>
    <row r="70" spans="1:78" ht="12.75" customHeight="1">
      <c r="A70" s="6" t="s">
        <v>99</v>
      </c>
      <c r="B70" s="7" t="s">
        <v>100</v>
      </c>
      <c r="C70" s="65">
        <v>0</v>
      </c>
      <c r="D70" s="65">
        <v>0</v>
      </c>
      <c r="E70" s="65">
        <v>0</v>
      </c>
      <c r="F70" s="65">
        <v>0</v>
      </c>
      <c r="G70" s="65">
        <v>341.71164021805345</v>
      </c>
      <c r="H70" s="65">
        <v>5.6034661465532119E-2</v>
      </c>
      <c r="I70" s="65">
        <v>0.98404282935363907</v>
      </c>
      <c r="J70" s="65">
        <v>12.102537155992247</v>
      </c>
      <c r="K70" s="65">
        <v>93.364427947589803</v>
      </c>
      <c r="L70" s="65">
        <v>7.8459581443762945</v>
      </c>
      <c r="M70" s="65">
        <v>42.93012208258623</v>
      </c>
      <c r="N70" s="65">
        <v>6.6283643226847246</v>
      </c>
      <c r="O70" s="65">
        <v>2.0346889166547544</v>
      </c>
      <c r="P70" s="65">
        <v>0</v>
      </c>
      <c r="Q70" s="65">
        <v>2.0348911635871905</v>
      </c>
      <c r="R70" s="65">
        <v>8.331577992034072</v>
      </c>
      <c r="S70" s="65">
        <v>21.744835736146342</v>
      </c>
      <c r="T70" s="65">
        <v>3.8404050954902109</v>
      </c>
      <c r="U70" s="65">
        <v>59.70542140346793</v>
      </c>
      <c r="V70" s="65">
        <v>0</v>
      </c>
      <c r="W70" s="65">
        <v>0</v>
      </c>
      <c r="X70" s="65">
        <v>1.752925765259264</v>
      </c>
      <c r="Y70" s="65">
        <v>0.79007123261851719</v>
      </c>
      <c r="Z70" s="65">
        <v>0.56815627537164803</v>
      </c>
      <c r="AA70" s="65">
        <v>52.337786140882173</v>
      </c>
      <c r="AB70" s="65">
        <v>43.010309585282563</v>
      </c>
      <c r="AC70" s="65">
        <v>0</v>
      </c>
      <c r="AD70" s="65">
        <v>0</v>
      </c>
      <c r="AE70" s="65">
        <v>0</v>
      </c>
      <c r="AF70" s="65">
        <v>0</v>
      </c>
      <c r="AG70" s="65">
        <v>0</v>
      </c>
      <c r="AH70" s="65">
        <v>109874.65833619999</v>
      </c>
      <c r="AI70" s="65">
        <v>0</v>
      </c>
      <c r="AJ70" s="65">
        <v>0</v>
      </c>
      <c r="AK70" s="65">
        <v>0</v>
      </c>
      <c r="AL70" s="65">
        <v>0</v>
      </c>
      <c r="AM70" s="65">
        <v>0</v>
      </c>
      <c r="AN70" s="65">
        <v>0</v>
      </c>
      <c r="AO70" s="65">
        <v>0</v>
      </c>
      <c r="AP70" s="65">
        <v>0</v>
      </c>
      <c r="AQ70" s="65">
        <v>0</v>
      </c>
      <c r="AR70" s="65">
        <v>0</v>
      </c>
      <c r="AS70" s="65">
        <v>0</v>
      </c>
      <c r="AT70" s="65">
        <v>0</v>
      </c>
      <c r="AU70" s="65">
        <v>0</v>
      </c>
      <c r="AV70" s="65">
        <v>0</v>
      </c>
      <c r="AW70" s="65">
        <v>0</v>
      </c>
      <c r="AX70" s="65">
        <v>0</v>
      </c>
      <c r="AY70" s="65">
        <v>0</v>
      </c>
      <c r="AZ70" s="65">
        <v>0</v>
      </c>
      <c r="BA70" s="65">
        <v>0</v>
      </c>
      <c r="BB70" s="65">
        <v>0</v>
      </c>
      <c r="BC70" s="65">
        <v>0</v>
      </c>
      <c r="BD70" s="65">
        <v>0</v>
      </c>
      <c r="BE70" s="65">
        <v>0</v>
      </c>
      <c r="BF70" s="65">
        <v>0</v>
      </c>
      <c r="BG70" s="65">
        <v>0</v>
      </c>
      <c r="BH70" s="65">
        <v>159.87445319135082</v>
      </c>
      <c r="BI70" s="65">
        <v>1057.1585844259898</v>
      </c>
      <c r="BJ70" s="65">
        <v>0</v>
      </c>
      <c r="BK70" s="65">
        <v>0</v>
      </c>
      <c r="BL70" s="65">
        <v>0</v>
      </c>
      <c r="BM70" s="65">
        <f t="shared" si="13"/>
        <v>111793.46557048624</v>
      </c>
      <c r="BN70" s="65"/>
      <c r="BO70" s="65"/>
      <c r="BP70" s="65">
        <v>0</v>
      </c>
      <c r="BQ70" s="65">
        <f t="shared" ref="BQ70:BQ81" si="35">BN70+BO70+BP70</f>
        <v>0</v>
      </c>
      <c r="BR70" s="65">
        <f t="shared" si="5"/>
        <v>111793.46557048624</v>
      </c>
      <c r="BS70" s="65">
        <v>-111793.46557048601</v>
      </c>
      <c r="BT70" s="65">
        <v>0</v>
      </c>
      <c r="BU70" s="65">
        <f t="shared" si="6"/>
        <v>-111793.46557048601</v>
      </c>
      <c r="BV70" s="65">
        <v>4428.3629702413309</v>
      </c>
      <c r="BW70" s="65"/>
      <c r="BX70" s="65">
        <f t="shared" ref="BX70:BX77" si="36">BV70-BW70</f>
        <v>4428.3629702413309</v>
      </c>
      <c r="BY70" s="65">
        <f t="shared" si="10"/>
        <v>4428.3629702415637</v>
      </c>
    </row>
    <row r="71" spans="1:78" ht="12.75" customHeight="1">
      <c r="A71" s="6" t="s">
        <v>101</v>
      </c>
      <c r="B71" s="7" t="s">
        <v>102</v>
      </c>
      <c r="C71" s="65">
        <v>0</v>
      </c>
      <c r="D71" s="65">
        <v>0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5">
        <v>0</v>
      </c>
      <c r="N71" s="65">
        <v>0</v>
      </c>
      <c r="O71" s="65">
        <v>0</v>
      </c>
      <c r="P71" s="65">
        <v>0</v>
      </c>
      <c r="Q71" s="65">
        <v>0</v>
      </c>
      <c r="R71" s="65">
        <v>0</v>
      </c>
      <c r="S71" s="65">
        <v>0</v>
      </c>
      <c r="T71" s="65">
        <v>0</v>
      </c>
      <c r="U71" s="65">
        <v>0</v>
      </c>
      <c r="V71" s="65">
        <v>0</v>
      </c>
      <c r="W71" s="65">
        <v>0</v>
      </c>
      <c r="X71" s="65">
        <v>0</v>
      </c>
      <c r="Y71" s="65">
        <v>0</v>
      </c>
      <c r="Z71" s="65">
        <v>0</v>
      </c>
      <c r="AA71" s="65">
        <v>0</v>
      </c>
      <c r="AB71" s="65">
        <v>0</v>
      </c>
      <c r="AC71" s="65">
        <v>0</v>
      </c>
      <c r="AD71" s="65">
        <v>0</v>
      </c>
      <c r="AE71" s="65">
        <v>0</v>
      </c>
      <c r="AF71" s="65">
        <v>0</v>
      </c>
      <c r="AG71" s="65">
        <v>0</v>
      </c>
      <c r="AH71" s="65">
        <v>0</v>
      </c>
      <c r="AI71" s="65">
        <v>0</v>
      </c>
      <c r="AJ71" s="65">
        <v>0</v>
      </c>
      <c r="AK71" s="65">
        <v>0</v>
      </c>
      <c r="AL71" s="65">
        <v>0</v>
      </c>
      <c r="AM71" s="65">
        <v>57599.546465300002</v>
      </c>
      <c r="AN71" s="65">
        <v>17800.408982835768</v>
      </c>
      <c r="AO71" s="65">
        <v>0</v>
      </c>
      <c r="AP71" s="65">
        <v>0</v>
      </c>
      <c r="AQ71" s="65">
        <v>0</v>
      </c>
      <c r="AR71" s="65">
        <v>0</v>
      </c>
      <c r="AS71" s="65">
        <v>0</v>
      </c>
      <c r="AT71" s="65">
        <v>0</v>
      </c>
      <c r="AU71" s="65">
        <v>0</v>
      </c>
      <c r="AV71" s="65">
        <v>0</v>
      </c>
      <c r="AW71" s="65">
        <v>0</v>
      </c>
      <c r="AX71" s="65">
        <v>0</v>
      </c>
      <c r="AY71" s="65">
        <v>0</v>
      </c>
      <c r="AZ71" s="65">
        <v>0</v>
      </c>
      <c r="BA71" s="65">
        <v>0</v>
      </c>
      <c r="BB71" s="65">
        <v>0</v>
      </c>
      <c r="BC71" s="65">
        <v>0</v>
      </c>
      <c r="BD71" s="65">
        <v>0</v>
      </c>
      <c r="BE71" s="65">
        <v>0</v>
      </c>
      <c r="BF71" s="65">
        <v>0</v>
      </c>
      <c r="BG71" s="65">
        <v>0</v>
      </c>
      <c r="BH71" s="65">
        <v>990.901597071472</v>
      </c>
      <c r="BI71" s="65">
        <v>0</v>
      </c>
      <c r="BJ71" s="65">
        <v>0</v>
      </c>
      <c r="BK71" s="65">
        <v>0</v>
      </c>
      <c r="BL71" s="65">
        <v>0</v>
      </c>
      <c r="BM71" s="65">
        <f t="shared" si="13"/>
        <v>76390.857045207231</v>
      </c>
      <c r="BN71" s="65"/>
      <c r="BO71" s="65">
        <v>20476.2</v>
      </c>
      <c r="BP71" s="65">
        <v>0</v>
      </c>
      <c r="BQ71" s="65">
        <f t="shared" si="35"/>
        <v>20476.2</v>
      </c>
      <c r="BR71" s="65">
        <f t="shared" si="5"/>
        <v>96867.057045207228</v>
      </c>
      <c r="BS71" s="65">
        <v>0</v>
      </c>
      <c r="BT71" s="65">
        <v>0</v>
      </c>
      <c r="BU71" s="65">
        <f t="shared" si="6"/>
        <v>0</v>
      </c>
      <c r="BV71" s="65">
        <v>1560.6942223532074</v>
      </c>
      <c r="BW71" s="65"/>
      <c r="BX71" s="65">
        <f t="shared" si="36"/>
        <v>1560.6942223532074</v>
      </c>
      <c r="BY71" s="65">
        <f t="shared" si="10"/>
        <v>98427.751267560438</v>
      </c>
    </row>
    <row r="72" spans="1:78" ht="12.75" customHeight="1">
      <c r="A72" s="6" t="s">
        <v>103</v>
      </c>
      <c r="B72" s="7" t="s">
        <v>104</v>
      </c>
      <c r="C72" s="65">
        <v>0</v>
      </c>
      <c r="D72" s="65">
        <v>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  <c r="L72" s="65">
        <v>0</v>
      </c>
      <c r="M72" s="65">
        <v>0</v>
      </c>
      <c r="N72" s="65">
        <v>0</v>
      </c>
      <c r="O72" s="65">
        <v>0</v>
      </c>
      <c r="P72" s="65">
        <v>0</v>
      </c>
      <c r="Q72" s="65">
        <v>0</v>
      </c>
      <c r="R72" s="65">
        <v>0</v>
      </c>
      <c r="S72" s="65">
        <v>0</v>
      </c>
      <c r="T72" s="65">
        <v>0</v>
      </c>
      <c r="U72" s="65">
        <v>0</v>
      </c>
      <c r="V72" s="65">
        <v>0</v>
      </c>
      <c r="W72" s="65">
        <v>0</v>
      </c>
      <c r="X72" s="65">
        <v>0</v>
      </c>
      <c r="Y72" s="65">
        <v>0</v>
      </c>
      <c r="Z72" s="65">
        <v>0</v>
      </c>
      <c r="AA72" s="65">
        <v>0</v>
      </c>
      <c r="AB72" s="65">
        <v>0</v>
      </c>
      <c r="AC72" s="65">
        <v>0</v>
      </c>
      <c r="AD72" s="65">
        <v>0</v>
      </c>
      <c r="AE72" s="65">
        <v>0</v>
      </c>
      <c r="AF72" s="65">
        <v>0</v>
      </c>
      <c r="AG72" s="65">
        <v>0</v>
      </c>
      <c r="AH72" s="65">
        <v>0</v>
      </c>
      <c r="AI72" s="65">
        <v>73503.56847849999</v>
      </c>
      <c r="AJ72" s="65">
        <v>17562.7816733</v>
      </c>
      <c r="AK72" s="65">
        <v>0</v>
      </c>
      <c r="AL72" s="65">
        <v>0</v>
      </c>
      <c r="AM72" s="65">
        <v>0</v>
      </c>
      <c r="AN72" s="65">
        <v>0</v>
      </c>
      <c r="AO72" s="65">
        <v>0</v>
      </c>
      <c r="AP72" s="65">
        <v>0</v>
      </c>
      <c r="AQ72" s="65">
        <v>0</v>
      </c>
      <c r="AR72" s="65">
        <v>0</v>
      </c>
      <c r="AS72" s="65">
        <v>0</v>
      </c>
      <c r="AT72" s="65">
        <v>0</v>
      </c>
      <c r="AU72" s="65">
        <v>0</v>
      </c>
      <c r="AV72" s="65">
        <v>0</v>
      </c>
      <c r="AW72" s="65">
        <v>0</v>
      </c>
      <c r="AX72" s="65">
        <v>0</v>
      </c>
      <c r="AY72" s="65">
        <v>0</v>
      </c>
      <c r="AZ72" s="65">
        <v>0</v>
      </c>
      <c r="BA72" s="65">
        <v>0</v>
      </c>
      <c r="BB72" s="65">
        <v>0</v>
      </c>
      <c r="BC72" s="65">
        <v>0</v>
      </c>
      <c r="BD72" s="65">
        <v>0</v>
      </c>
      <c r="BE72" s="65">
        <v>0</v>
      </c>
      <c r="BF72" s="65">
        <v>0</v>
      </c>
      <c r="BG72" s="65">
        <v>0</v>
      </c>
      <c r="BH72" s="65">
        <v>87.633401063473997</v>
      </c>
      <c r="BI72" s="65">
        <v>0</v>
      </c>
      <c r="BJ72" s="65">
        <v>0</v>
      </c>
      <c r="BK72" s="65">
        <v>0</v>
      </c>
      <c r="BL72" s="65">
        <v>0</v>
      </c>
      <c r="BM72" s="65">
        <f t="shared" si="13"/>
        <v>91153.983552863472</v>
      </c>
      <c r="BN72" s="65"/>
      <c r="BO72" s="65">
        <v>5996.7</v>
      </c>
      <c r="BP72" s="65">
        <v>0</v>
      </c>
      <c r="BQ72" s="65">
        <f t="shared" si="35"/>
        <v>5996.7</v>
      </c>
      <c r="BR72" s="65">
        <f t="shared" ref="BR72:BR100" si="37">BM72+BQ72</f>
        <v>97150.683552863469</v>
      </c>
      <c r="BS72" s="65">
        <v>0</v>
      </c>
      <c r="BT72" s="65">
        <v>0</v>
      </c>
      <c r="BU72" s="65">
        <f t="shared" si="6"/>
        <v>0</v>
      </c>
      <c r="BV72" s="65">
        <v>0</v>
      </c>
      <c r="BW72" s="65"/>
      <c r="BX72" s="65">
        <f t="shared" si="36"/>
        <v>0</v>
      </c>
      <c r="BY72" s="65">
        <f t="shared" ref="BY72:BY102" si="38">BR72+BU72+BX72</f>
        <v>97150.683552863469</v>
      </c>
    </row>
    <row r="73" spans="1:78" ht="12.75" customHeight="1">
      <c r="A73" s="6" t="s">
        <v>105</v>
      </c>
      <c r="B73" s="7" t="s">
        <v>106</v>
      </c>
      <c r="C73" s="65">
        <v>0</v>
      </c>
      <c r="D73" s="65">
        <v>0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  <c r="J73" s="65">
        <v>0</v>
      </c>
      <c r="K73" s="65">
        <v>0</v>
      </c>
      <c r="L73" s="65">
        <v>0</v>
      </c>
      <c r="M73" s="65">
        <v>0</v>
      </c>
      <c r="N73" s="65">
        <v>0</v>
      </c>
      <c r="O73" s="65">
        <v>0</v>
      </c>
      <c r="P73" s="65">
        <v>0</v>
      </c>
      <c r="Q73" s="65">
        <v>0</v>
      </c>
      <c r="R73" s="65">
        <v>0</v>
      </c>
      <c r="S73" s="65">
        <v>0</v>
      </c>
      <c r="T73" s="65">
        <v>0</v>
      </c>
      <c r="U73" s="65">
        <v>0</v>
      </c>
      <c r="V73" s="65">
        <v>1.0136912923756036</v>
      </c>
      <c r="W73" s="65">
        <v>0</v>
      </c>
      <c r="X73" s="65">
        <v>0</v>
      </c>
      <c r="Y73" s="65">
        <v>0</v>
      </c>
      <c r="Z73" s="65">
        <v>0</v>
      </c>
      <c r="AA73" s="65">
        <v>0</v>
      </c>
      <c r="AB73" s="65">
        <v>0</v>
      </c>
      <c r="AC73" s="65">
        <v>0</v>
      </c>
      <c r="AD73" s="65">
        <v>0</v>
      </c>
      <c r="AE73" s="65">
        <v>0</v>
      </c>
      <c r="AF73" s="65">
        <v>0</v>
      </c>
      <c r="AG73" s="65">
        <v>0</v>
      </c>
      <c r="AH73" s="65">
        <v>0</v>
      </c>
      <c r="AI73" s="65">
        <v>66751.746094800008</v>
      </c>
      <c r="AJ73" s="65">
        <v>329.30953060000002</v>
      </c>
      <c r="AK73" s="65">
        <v>0</v>
      </c>
      <c r="AL73" s="65">
        <v>0</v>
      </c>
      <c r="AM73" s="65">
        <v>0</v>
      </c>
      <c r="AN73" s="65">
        <v>0</v>
      </c>
      <c r="AO73" s="65">
        <v>0</v>
      </c>
      <c r="AP73" s="65">
        <v>0</v>
      </c>
      <c r="AQ73" s="65">
        <v>0</v>
      </c>
      <c r="AR73" s="65">
        <v>0</v>
      </c>
      <c r="AS73" s="65">
        <v>0</v>
      </c>
      <c r="AT73" s="65">
        <v>0</v>
      </c>
      <c r="AU73" s="65">
        <v>0</v>
      </c>
      <c r="AV73" s="65">
        <v>0</v>
      </c>
      <c r="AW73" s="65">
        <v>0</v>
      </c>
      <c r="AX73" s="65">
        <v>0</v>
      </c>
      <c r="AY73" s="65">
        <v>0</v>
      </c>
      <c r="AZ73" s="65">
        <v>0</v>
      </c>
      <c r="BA73" s="65">
        <v>0</v>
      </c>
      <c r="BB73" s="65">
        <v>0</v>
      </c>
      <c r="BC73" s="65">
        <v>0</v>
      </c>
      <c r="BD73" s="65">
        <v>0</v>
      </c>
      <c r="BE73" s="65">
        <v>0</v>
      </c>
      <c r="BF73" s="65">
        <v>0</v>
      </c>
      <c r="BG73" s="65">
        <v>0</v>
      </c>
      <c r="BH73" s="65">
        <v>0</v>
      </c>
      <c r="BI73" s="65">
        <v>0</v>
      </c>
      <c r="BJ73" s="65">
        <v>0</v>
      </c>
      <c r="BK73" s="65">
        <v>0</v>
      </c>
      <c r="BL73" s="65">
        <v>0</v>
      </c>
      <c r="BM73" s="65">
        <f t="shared" si="13"/>
        <v>67082.069316692388</v>
      </c>
      <c r="BN73" s="65"/>
      <c r="BO73" s="65">
        <v>10747.5</v>
      </c>
      <c r="BP73" s="65">
        <v>0</v>
      </c>
      <c r="BQ73" s="65">
        <f t="shared" si="35"/>
        <v>10747.5</v>
      </c>
      <c r="BR73" s="65">
        <f t="shared" si="37"/>
        <v>77829.569316692388</v>
      </c>
      <c r="BS73" s="65">
        <v>0</v>
      </c>
      <c r="BT73" s="65">
        <v>-69546.191284971836</v>
      </c>
      <c r="BU73" s="65">
        <f t="shared" ref="BU73:BU77" si="39">BS73+BT73</f>
        <v>-69546.191284971836</v>
      </c>
      <c r="BV73" s="65">
        <v>0</v>
      </c>
      <c r="BW73" s="65"/>
      <c r="BX73" s="65">
        <f t="shared" si="36"/>
        <v>0</v>
      </c>
      <c r="BY73" s="65">
        <f t="shared" si="38"/>
        <v>8283.3780317205528</v>
      </c>
    </row>
    <row r="74" spans="1:78" ht="12.75" customHeight="1">
      <c r="A74" s="6" t="s">
        <v>107</v>
      </c>
      <c r="B74" s="7" t="s">
        <v>108</v>
      </c>
      <c r="C74" s="65">
        <v>0</v>
      </c>
      <c r="D74" s="65">
        <v>0</v>
      </c>
      <c r="E74" s="65">
        <v>0</v>
      </c>
      <c r="F74" s="65">
        <v>0</v>
      </c>
      <c r="G74" s="65">
        <v>13.127649631872659</v>
      </c>
      <c r="H74" s="65">
        <v>0</v>
      </c>
      <c r="I74" s="65">
        <v>7.1319756398365575E-2</v>
      </c>
      <c r="J74" s="65">
        <v>0</v>
      </c>
      <c r="K74" s="65">
        <v>4.4047708525131152E-2</v>
      </c>
      <c r="L74" s="65">
        <v>0</v>
      </c>
      <c r="M74" s="65">
        <v>3.7268326421363205</v>
      </c>
      <c r="N74" s="65">
        <v>0</v>
      </c>
      <c r="O74" s="65">
        <v>0</v>
      </c>
      <c r="P74" s="65">
        <v>0</v>
      </c>
      <c r="Q74" s="65">
        <v>59.875948239120774</v>
      </c>
      <c r="R74" s="65">
        <v>0</v>
      </c>
      <c r="S74" s="65">
        <v>5.3904888475265852E-2</v>
      </c>
      <c r="T74" s="65">
        <v>59.043562548768371</v>
      </c>
      <c r="U74" s="65">
        <v>0</v>
      </c>
      <c r="V74" s="65">
        <v>0</v>
      </c>
      <c r="W74" s="65">
        <v>0</v>
      </c>
      <c r="X74" s="65">
        <v>0</v>
      </c>
      <c r="Y74" s="65">
        <v>0</v>
      </c>
      <c r="Z74" s="65">
        <v>0</v>
      </c>
      <c r="AA74" s="65">
        <v>8.0248423776775528</v>
      </c>
      <c r="AB74" s="65">
        <v>0</v>
      </c>
      <c r="AC74" s="65">
        <v>0</v>
      </c>
      <c r="AD74" s="65">
        <v>0</v>
      </c>
      <c r="AE74" s="65">
        <v>0</v>
      </c>
      <c r="AF74" s="65">
        <v>0</v>
      </c>
      <c r="AG74" s="65">
        <v>0</v>
      </c>
      <c r="AH74" s="65">
        <v>0</v>
      </c>
      <c r="AI74" s="65">
        <v>1409.4713015</v>
      </c>
      <c r="AJ74" s="65">
        <v>0</v>
      </c>
      <c r="AK74" s="65">
        <v>0</v>
      </c>
      <c r="AL74" s="65">
        <v>0</v>
      </c>
      <c r="AM74" s="65">
        <v>0</v>
      </c>
      <c r="AN74" s="65">
        <v>0</v>
      </c>
      <c r="AO74" s="65">
        <v>0</v>
      </c>
      <c r="AP74" s="65">
        <v>0</v>
      </c>
      <c r="AQ74" s="65">
        <v>0</v>
      </c>
      <c r="AR74" s="65">
        <v>0</v>
      </c>
      <c r="AS74" s="65">
        <v>0</v>
      </c>
      <c r="AT74" s="65">
        <v>0</v>
      </c>
      <c r="AU74" s="65">
        <v>0</v>
      </c>
      <c r="AV74" s="65">
        <v>0</v>
      </c>
      <c r="AW74" s="65">
        <v>0</v>
      </c>
      <c r="AX74" s="65">
        <v>0</v>
      </c>
      <c r="AY74" s="65">
        <v>0</v>
      </c>
      <c r="AZ74" s="65">
        <v>0</v>
      </c>
      <c r="BA74" s="65">
        <v>0</v>
      </c>
      <c r="BB74" s="65">
        <v>0</v>
      </c>
      <c r="BC74" s="65">
        <v>0</v>
      </c>
      <c r="BD74" s="65">
        <v>0</v>
      </c>
      <c r="BE74" s="65">
        <v>0</v>
      </c>
      <c r="BF74" s="65">
        <v>0</v>
      </c>
      <c r="BG74" s="65">
        <v>0</v>
      </c>
      <c r="BH74" s="65">
        <v>0</v>
      </c>
      <c r="BI74" s="65">
        <v>0</v>
      </c>
      <c r="BJ74" s="65">
        <v>0</v>
      </c>
      <c r="BK74" s="65">
        <v>0</v>
      </c>
      <c r="BL74" s="65">
        <v>0</v>
      </c>
      <c r="BM74" s="65">
        <f t="shared" si="13"/>
        <v>1553.4394092929745</v>
      </c>
      <c r="BN74" s="65"/>
      <c r="BO74" s="65"/>
      <c r="BP74" s="65">
        <v>0</v>
      </c>
      <c r="BQ74" s="65">
        <f t="shared" si="35"/>
        <v>0</v>
      </c>
      <c r="BR74" s="65">
        <f t="shared" si="37"/>
        <v>1553.4394092929745</v>
      </c>
      <c r="BS74" s="65">
        <v>0</v>
      </c>
      <c r="BT74" s="65">
        <v>0</v>
      </c>
      <c r="BU74" s="65">
        <f t="shared" si="39"/>
        <v>0</v>
      </c>
      <c r="BV74" s="65">
        <v>0</v>
      </c>
      <c r="BW74" s="65"/>
      <c r="BX74" s="65">
        <f t="shared" si="36"/>
        <v>0</v>
      </c>
      <c r="BY74" s="65">
        <f t="shared" si="38"/>
        <v>1553.4394092929745</v>
      </c>
    </row>
    <row r="75" spans="1:78" ht="12.75" customHeight="1">
      <c r="A75" s="6" t="s">
        <v>109</v>
      </c>
      <c r="B75" s="7" t="s">
        <v>110</v>
      </c>
      <c r="C75" s="65">
        <v>0</v>
      </c>
      <c r="D75" s="65">
        <v>0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  <c r="J75" s="65">
        <v>0</v>
      </c>
      <c r="K75" s="65">
        <v>0</v>
      </c>
      <c r="L75" s="65">
        <v>0</v>
      </c>
      <c r="M75" s="65">
        <v>0</v>
      </c>
      <c r="N75" s="65">
        <v>0</v>
      </c>
      <c r="O75" s="65">
        <v>0</v>
      </c>
      <c r="P75" s="65">
        <v>0</v>
      </c>
      <c r="Q75" s="65">
        <v>0</v>
      </c>
      <c r="R75" s="65">
        <v>0</v>
      </c>
      <c r="S75" s="65">
        <v>0</v>
      </c>
      <c r="T75" s="65">
        <v>0</v>
      </c>
      <c r="U75" s="65">
        <v>0</v>
      </c>
      <c r="V75" s="65">
        <v>0</v>
      </c>
      <c r="W75" s="65">
        <v>0</v>
      </c>
      <c r="X75" s="65">
        <v>0</v>
      </c>
      <c r="Y75" s="65">
        <v>0</v>
      </c>
      <c r="Z75" s="65">
        <v>0</v>
      </c>
      <c r="AA75" s="65">
        <v>0</v>
      </c>
      <c r="AB75" s="65">
        <v>0</v>
      </c>
      <c r="AC75" s="65">
        <v>0</v>
      </c>
      <c r="AD75" s="65">
        <v>0</v>
      </c>
      <c r="AE75" s="65">
        <v>0</v>
      </c>
      <c r="AF75" s="65">
        <v>0</v>
      </c>
      <c r="AG75" s="65">
        <v>0</v>
      </c>
      <c r="AH75" s="65">
        <v>0</v>
      </c>
      <c r="AI75" s="65">
        <v>0</v>
      </c>
      <c r="AJ75" s="65">
        <v>0</v>
      </c>
      <c r="AK75" s="65">
        <v>169.7971441</v>
      </c>
      <c r="AL75" s="65">
        <v>0</v>
      </c>
      <c r="AM75" s="65">
        <v>0</v>
      </c>
      <c r="AN75" s="65">
        <v>0</v>
      </c>
      <c r="AO75" s="65">
        <v>0</v>
      </c>
      <c r="AP75" s="65">
        <v>0</v>
      </c>
      <c r="AQ75" s="65">
        <v>0</v>
      </c>
      <c r="AR75" s="65">
        <v>0</v>
      </c>
      <c r="AS75" s="65">
        <v>0</v>
      </c>
      <c r="AT75" s="65">
        <v>0</v>
      </c>
      <c r="AU75" s="65">
        <v>0</v>
      </c>
      <c r="AV75" s="65">
        <v>0</v>
      </c>
      <c r="AW75" s="65">
        <v>0</v>
      </c>
      <c r="AX75" s="65">
        <v>0</v>
      </c>
      <c r="AY75" s="65">
        <v>0</v>
      </c>
      <c r="AZ75" s="65">
        <v>0</v>
      </c>
      <c r="BA75" s="65">
        <v>0</v>
      </c>
      <c r="BB75" s="65">
        <v>0</v>
      </c>
      <c r="BC75" s="65">
        <v>0</v>
      </c>
      <c r="BD75" s="65">
        <v>0</v>
      </c>
      <c r="BE75" s="65">
        <v>0</v>
      </c>
      <c r="BF75" s="65">
        <v>0</v>
      </c>
      <c r="BG75" s="65">
        <v>0</v>
      </c>
      <c r="BH75" s="65">
        <v>0</v>
      </c>
      <c r="BI75" s="65">
        <v>0</v>
      </c>
      <c r="BJ75" s="65">
        <v>0</v>
      </c>
      <c r="BK75" s="65">
        <v>0</v>
      </c>
      <c r="BL75" s="65">
        <v>0</v>
      </c>
      <c r="BM75" s="65">
        <f t="shared" si="13"/>
        <v>169.7971441</v>
      </c>
      <c r="BN75" s="65"/>
      <c r="BO75" s="65">
        <v>1860.5</v>
      </c>
      <c r="BP75" s="65">
        <v>0</v>
      </c>
      <c r="BQ75" s="65">
        <f t="shared" si="35"/>
        <v>1860.5</v>
      </c>
      <c r="BR75" s="65">
        <f t="shared" si="37"/>
        <v>2030.2971441</v>
      </c>
      <c r="BS75" s="65">
        <v>0</v>
      </c>
      <c r="BT75" s="65">
        <v>0</v>
      </c>
      <c r="BU75" s="65">
        <f t="shared" si="39"/>
        <v>0</v>
      </c>
      <c r="BV75" s="65">
        <v>0</v>
      </c>
      <c r="BW75" s="65"/>
      <c r="BX75" s="65">
        <f t="shared" si="36"/>
        <v>0</v>
      </c>
      <c r="BY75" s="65">
        <f t="shared" si="38"/>
        <v>2030.2971441</v>
      </c>
    </row>
    <row r="76" spans="1:78" ht="12.75" customHeight="1">
      <c r="A76" s="6" t="s">
        <v>111</v>
      </c>
      <c r="B76" s="7" t="s">
        <v>112</v>
      </c>
      <c r="C76" s="65">
        <v>0</v>
      </c>
      <c r="D76" s="65">
        <v>0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65">
        <v>0</v>
      </c>
      <c r="K76" s="65">
        <v>0</v>
      </c>
      <c r="L76" s="65">
        <v>0</v>
      </c>
      <c r="M76" s="65">
        <v>0</v>
      </c>
      <c r="N76" s="65">
        <v>0</v>
      </c>
      <c r="O76" s="65">
        <v>0</v>
      </c>
      <c r="P76" s="65">
        <v>0</v>
      </c>
      <c r="Q76" s="65">
        <v>0</v>
      </c>
      <c r="R76" s="65">
        <v>0</v>
      </c>
      <c r="S76" s="65">
        <v>0</v>
      </c>
      <c r="T76" s="65">
        <v>0</v>
      </c>
      <c r="U76" s="65">
        <v>0</v>
      </c>
      <c r="V76" s="65">
        <v>0</v>
      </c>
      <c r="W76" s="65">
        <v>0</v>
      </c>
      <c r="X76" s="65">
        <v>0</v>
      </c>
      <c r="Y76" s="65">
        <v>0</v>
      </c>
      <c r="Z76" s="65">
        <v>0</v>
      </c>
      <c r="AA76" s="65">
        <v>0</v>
      </c>
      <c r="AB76" s="65">
        <v>0</v>
      </c>
      <c r="AC76" s="65">
        <v>0</v>
      </c>
      <c r="AD76" s="65">
        <v>0</v>
      </c>
      <c r="AE76" s="65">
        <v>0</v>
      </c>
      <c r="AF76" s="65">
        <v>0</v>
      </c>
      <c r="AG76" s="65">
        <v>0</v>
      </c>
      <c r="AH76" s="65">
        <v>0</v>
      </c>
      <c r="AI76" s="65">
        <v>0</v>
      </c>
      <c r="AJ76" s="65">
        <v>0</v>
      </c>
      <c r="AK76" s="65">
        <v>0</v>
      </c>
      <c r="AL76" s="65">
        <v>1198.270863</v>
      </c>
      <c r="AM76" s="65">
        <v>0</v>
      </c>
      <c r="AN76" s="65">
        <v>0</v>
      </c>
      <c r="AO76" s="65">
        <v>0</v>
      </c>
      <c r="AP76" s="65">
        <v>0</v>
      </c>
      <c r="AQ76" s="65">
        <v>0</v>
      </c>
      <c r="AR76" s="65">
        <v>0</v>
      </c>
      <c r="AS76" s="65">
        <v>0</v>
      </c>
      <c r="AT76" s="65">
        <v>0</v>
      </c>
      <c r="AU76" s="65">
        <v>0</v>
      </c>
      <c r="AV76" s="65">
        <v>0</v>
      </c>
      <c r="AW76" s="65">
        <v>0</v>
      </c>
      <c r="AX76" s="65">
        <v>0</v>
      </c>
      <c r="AY76" s="65">
        <v>0</v>
      </c>
      <c r="AZ76" s="65">
        <v>0</v>
      </c>
      <c r="BA76" s="65">
        <v>0</v>
      </c>
      <c r="BB76" s="65">
        <v>0</v>
      </c>
      <c r="BC76" s="65">
        <v>0</v>
      </c>
      <c r="BD76" s="65">
        <v>0</v>
      </c>
      <c r="BE76" s="65">
        <v>0</v>
      </c>
      <c r="BF76" s="65">
        <v>0</v>
      </c>
      <c r="BG76" s="65">
        <v>0</v>
      </c>
      <c r="BH76" s="65">
        <v>0</v>
      </c>
      <c r="BI76" s="65">
        <v>0</v>
      </c>
      <c r="BJ76" s="65">
        <v>0</v>
      </c>
      <c r="BK76" s="65">
        <v>0</v>
      </c>
      <c r="BL76" s="65">
        <v>0</v>
      </c>
      <c r="BM76" s="65">
        <f t="shared" si="13"/>
        <v>1198.270863</v>
      </c>
      <c r="BN76" s="65"/>
      <c r="BO76" s="65"/>
      <c r="BP76" s="65">
        <v>0</v>
      </c>
      <c r="BQ76" s="65">
        <f t="shared" si="35"/>
        <v>0</v>
      </c>
      <c r="BR76" s="65">
        <f t="shared" si="37"/>
        <v>1198.270863</v>
      </c>
      <c r="BS76" s="65">
        <v>0</v>
      </c>
      <c r="BT76" s="65">
        <v>0</v>
      </c>
      <c r="BU76" s="65">
        <f t="shared" si="39"/>
        <v>0</v>
      </c>
      <c r="BV76" s="65">
        <v>0</v>
      </c>
      <c r="BW76" s="65"/>
      <c r="BX76" s="65">
        <f t="shared" si="36"/>
        <v>0</v>
      </c>
      <c r="BY76" s="65">
        <f t="shared" si="38"/>
        <v>1198.270863</v>
      </c>
    </row>
    <row r="77" spans="1:78" ht="12.75" customHeight="1">
      <c r="A77" s="6" t="s">
        <v>113</v>
      </c>
      <c r="B77" s="7" t="s">
        <v>114</v>
      </c>
      <c r="C77" s="65">
        <v>0</v>
      </c>
      <c r="D77" s="65">
        <v>0</v>
      </c>
      <c r="E77" s="65">
        <v>0</v>
      </c>
      <c r="F77" s="65">
        <v>0</v>
      </c>
      <c r="G77" s="65">
        <v>1.7615751798573214</v>
      </c>
      <c r="H77" s="65">
        <v>0</v>
      </c>
      <c r="I77" s="65">
        <v>0</v>
      </c>
      <c r="J77" s="65">
        <v>4.1700425652571114E-2</v>
      </c>
      <c r="K77" s="65">
        <v>4.5256011909914393E-2</v>
      </c>
      <c r="L77" s="65">
        <v>5.690893390597509E-3</v>
      </c>
      <c r="M77" s="65">
        <v>7.7456424630643991E-2</v>
      </c>
      <c r="N77" s="65">
        <v>1.2457987497016213E-2</v>
      </c>
      <c r="O77" s="65">
        <v>9.835253287118062E-2</v>
      </c>
      <c r="P77" s="65">
        <v>0</v>
      </c>
      <c r="Q77" s="65">
        <v>0</v>
      </c>
      <c r="R77" s="65">
        <v>0</v>
      </c>
      <c r="S77" s="65">
        <v>0.31679488303925468</v>
      </c>
      <c r="T77" s="65">
        <v>0.47030058708266409</v>
      </c>
      <c r="U77" s="65">
        <v>0</v>
      </c>
      <c r="V77" s="65">
        <v>0</v>
      </c>
      <c r="W77" s="65">
        <v>0</v>
      </c>
      <c r="X77" s="65">
        <v>0.11881797248949047</v>
      </c>
      <c r="Y77" s="65">
        <v>1.1413214711710936E-2</v>
      </c>
      <c r="Z77" s="65">
        <v>3.5117583728341345E-3</v>
      </c>
      <c r="AA77" s="65">
        <v>0.50043672754635493</v>
      </c>
      <c r="AB77" s="65">
        <v>2.458230860983894E-2</v>
      </c>
      <c r="AC77" s="65">
        <v>0</v>
      </c>
      <c r="AD77" s="65">
        <v>0</v>
      </c>
      <c r="AE77" s="65">
        <v>0</v>
      </c>
      <c r="AF77" s="65">
        <v>0</v>
      </c>
      <c r="AG77" s="65">
        <v>0</v>
      </c>
      <c r="AH77" s="65">
        <v>0</v>
      </c>
      <c r="AI77" s="65">
        <v>0</v>
      </c>
      <c r="AJ77" s="65">
        <v>0</v>
      </c>
      <c r="AK77" s="65">
        <v>0</v>
      </c>
      <c r="AL77" s="65">
        <v>0</v>
      </c>
      <c r="AM77" s="65">
        <v>0</v>
      </c>
      <c r="AN77" s="65">
        <v>0</v>
      </c>
      <c r="AO77" s="65">
        <v>0</v>
      </c>
      <c r="AP77" s="65">
        <v>0</v>
      </c>
      <c r="AQ77" s="65">
        <v>0</v>
      </c>
      <c r="AR77" s="65">
        <v>0</v>
      </c>
      <c r="AS77" s="65">
        <v>0</v>
      </c>
      <c r="AT77" s="65">
        <v>0</v>
      </c>
      <c r="AU77" s="65">
        <v>0</v>
      </c>
      <c r="AV77" s="65">
        <v>0</v>
      </c>
      <c r="AW77" s="65">
        <v>0</v>
      </c>
      <c r="AX77" s="65">
        <v>0</v>
      </c>
      <c r="AY77" s="65">
        <v>0</v>
      </c>
      <c r="AZ77" s="65">
        <v>0</v>
      </c>
      <c r="BA77" s="65">
        <v>0</v>
      </c>
      <c r="BB77" s="65">
        <v>0</v>
      </c>
      <c r="BC77" s="65">
        <v>0</v>
      </c>
      <c r="BD77" s="65">
        <v>0</v>
      </c>
      <c r="BE77" s="65">
        <v>0</v>
      </c>
      <c r="BF77" s="65">
        <v>0</v>
      </c>
      <c r="BG77" s="65">
        <v>0</v>
      </c>
      <c r="BH77" s="65">
        <v>0</v>
      </c>
      <c r="BI77" s="65">
        <v>0</v>
      </c>
      <c r="BJ77" s="65">
        <v>0</v>
      </c>
      <c r="BK77" s="65">
        <v>0</v>
      </c>
      <c r="BL77" s="65">
        <v>0</v>
      </c>
      <c r="BM77" s="65">
        <f t="shared" si="13"/>
        <v>3.488346907661394</v>
      </c>
      <c r="BN77" s="65"/>
      <c r="BO77" s="65"/>
      <c r="BP77" s="65">
        <v>0</v>
      </c>
      <c r="BQ77" s="65">
        <f t="shared" si="35"/>
        <v>0</v>
      </c>
      <c r="BR77" s="65">
        <f t="shared" si="37"/>
        <v>3.488346907661394</v>
      </c>
      <c r="BS77" s="65">
        <v>0</v>
      </c>
      <c r="BT77" s="65">
        <v>0</v>
      </c>
      <c r="BU77" s="65">
        <f t="shared" si="39"/>
        <v>0</v>
      </c>
      <c r="BV77" s="65">
        <v>0</v>
      </c>
      <c r="BW77" s="65"/>
      <c r="BX77" s="65">
        <f t="shared" si="36"/>
        <v>0</v>
      </c>
      <c r="BY77" s="65">
        <f t="shared" si="38"/>
        <v>3.488346907661394</v>
      </c>
    </row>
    <row r="78" spans="1:78" ht="12.75" customHeight="1">
      <c r="A78" s="4" t="s">
        <v>115</v>
      </c>
      <c r="B78" s="5" t="s">
        <v>116</v>
      </c>
      <c r="C78" s="64">
        <f t="shared" ref="C78:BL78" si="40">C79+C80+C81</f>
        <v>0</v>
      </c>
      <c r="D78" s="64">
        <f t="shared" si="40"/>
        <v>0</v>
      </c>
      <c r="E78" s="64">
        <f t="shared" si="40"/>
        <v>0</v>
      </c>
      <c r="F78" s="64">
        <f t="shared" si="40"/>
        <v>0</v>
      </c>
      <c r="G78" s="64">
        <f t="shared" si="40"/>
        <v>0.92436556637942402</v>
      </c>
      <c r="H78" s="64">
        <f t="shared" si="40"/>
        <v>0</v>
      </c>
      <c r="I78" s="64">
        <f t="shared" si="40"/>
        <v>0</v>
      </c>
      <c r="J78" s="64">
        <f t="shared" si="40"/>
        <v>7.211030153142553E-2</v>
      </c>
      <c r="K78" s="64">
        <f t="shared" si="40"/>
        <v>4.4047708525131152E-2</v>
      </c>
      <c r="L78" s="64">
        <f t="shared" si="40"/>
        <v>0</v>
      </c>
      <c r="M78" s="64">
        <f t="shared" si="40"/>
        <v>0</v>
      </c>
      <c r="N78" s="64">
        <f t="shared" si="40"/>
        <v>0</v>
      </c>
      <c r="O78" s="64">
        <f t="shared" si="40"/>
        <v>8.2701358952296536E-2</v>
      </c>
      <c r="P78" s="64">
        <f t="shared" si="40"/>
        <v>0</v>
      </c>
      <c r="Q78" s="64">
        <f t="shared" si="40"/>
        <v>0</v>
      </c>
      <c r="R78" s="64">
        <f t="shared" si="40"/>
        <v>0</v>
      </c>
      <c r="S78" s="64">
        <f t="shared" si="40"/>
        <v>0</v>
      </c>
      <c r="T78" s="64">
        <f t="shared" si="40"/>
        <v>3.52223014633632E-2</v>
      </c>
      <c r="U78" s="64">
        <f t="shared" si="40"/>
        <v>7.5813171244967892E-2</v>
      </c>
      <c r="V78" s="64">
        <f t="shared" si="40"/>
        <v>0.22599061299379952</v>
      </c>
      <c r="W78" s="64">
        <f t="shared" si="40"/>
        <v>0</v>
      </c>
      <c r="X78" s="64">
        <f t="shared" si="40"/>
        <v>0</v>
      </c>
      <c r="Y78" s="64">
        <f t="shared" si="40"/>
        <v>0</v>
      </c>
      <c r="Z78" s="64">
        <f t="shared" si="40"/>
        <v>0</v>
      </c>
      <c r="AA78" s="64">
        <f t="shared" si="40"/>
        <v>0</v>
      </c>
      <c r="AB78" s="64">
        <f t="shared" si="40"/>
        <v>2.5503334303908488E-2</v>
      </c>
      <c r="AC78" s="64">
        <f t="shared" si="40"/>
        <v>0</v>
      </c>
      <c r="AD78" s="64">
        <f t="shared" si="40"/>
        <v>0</v>
      </c>
      <c r="AE78" s="64">
        <f t="shared" si="40"/>
        <v>0</v>
      </c>
      <c r="AF78" s="64">
        <f t="shared" si="40"/>
        <v>2.9617573999999998</v>
      </c>
      <c r="AG78" s="64">
        <f t="shared" si="40"/>
        <v>0</v>
      </c>
      <c r="AH78" s="64">
        <f t="shared" si="40"/>
        <v>0</v>
      </c>
      <c r="AI78" s="64">
        <f t="shared" si="40"/>
        <v>6155.4688253000004</v>
      </c>
      <c r="AJ78" s="64">
        <f t="shared" si="40"/>
        <v>873.14862779999999</v>
      </c>
      <c r="AK78" s="64">
        <f t="shared" si="40"/>
        <v>17.153881600000002</v>
      </c>
      <c r="AL78" s="64">
        <f t="shared" si="40"/>
        <v>0</v>
      </c>
      <c r="AM78" s="64">
        <f t="shared" si="40"/>
        <v>23.154520999999999</v>
      </c>
      <c r="AN78" s="64">
        <f t="shared" si="40"/>
        <v>24.822408899999999</v>
      </c>
      <c r="AO78" s="64">
        <f t="shared" si="40"/>
        <v>0.39419159999999998</v>
      </c>
      <c r="AP78" s="64">
        <f t="shared" si="40"/>
        <v>49617.9</v>
      </c>
      <c r="AQ78" s="64">
        <f t="shared" si="40"/>
        <v>31931.599999999999</v>
      </c>
      <c r="AR78" s="64">
        <f t="shared" si="40"/>
        <v>7432.7</v>
      </c>
      <c r="AS78" s="64">
        <f t="shared" si="40"/>
        <v>203927.03693759788</v>
      </c>
      <c r="AT78" s="64">
        <f t="shared" si="40"/>
        <v>3.6397109521042137E-2</v>
      </c>
      <c r="AU78" s="64">
        <f t="shared" si="40"/>
        <v>0</v>
      </c>
      <c r="AV78" s="64">
        <f t="shared" si="40"/>
        <v>3.1504095258731288</v>
      </c>
      <c r="AW78" s="64">
        <f t="shared" si="40"/>
        <v>3.0261956679513471</v>
      </c>
      <c r="AX78" s="64">
        <f t="shared" si="40"/>
        <v>4.1249404776204583</v>
      </c>
      <c r="AY78" s="64">
        <f t="shared" si="40"/>
        <v>18.893754648999376</v>
      </c>
      <c r="AZ78" s="64">
        <f t="shared" si="40"/>
        <v>13.308599833904927</v>
      </c>
      <c r="BA78" s="64">
        <f t="shared" si="40"/>
        <v>1.6752999833431643</v>
      </c>
      <c r="BB78" s="64">
        <f t="shared" si="40"/>
        <v>3.1568551117129324</v>
      </c>
      <c r="BC78" s="64">
        <f t="shared" si="40"/>
        <v>429.93186769407839</v>
      </c>
      <c r="BD78" s="64">
        <f t="shared" si="40"/>
        <v>5.5430682083882091E-2</v>
      </c>
      <c r="BE78" s="64">
        <f t="shared" si="40"/>
        <v>9.78130059967036E-3</v>
      </c>
      <c r="BF78" s="64">
        <f t="shared" si="40"/>
        <v>0</v>
      </c>
      <c r="BG78" s="64">
        <f t="shared" si="40"/>
        <v>0</v>
      </c>
      <c r="BH78" s="64">
        <f t="shared" si="40"/>
        <v>52.877598010108173</v>
      </c>
      <c r="BI78" s="64">
        <f t="shared" si="40"/>
        <v>0</v>
      </c>
      <c r="BJ78" s="64"/>
      <c r="BK78" s="64">
        <f t="shared" si="40"/>
        <v>0</v>
      </c>
      <c r="BL78" s="64">
        <f t="shared" si="40"/>
        <v>0</v>
      </c>
      <c r="BM78" s="64">
        <f t="shared" si="27"/>
        <v>300538.07403559913</v>
      </c>
      <c r="BN78" s="64">
        <v>0</v>
      </c>
      <c r="BO78" s="64">
        <v>2299.6999999999998</v>
      </c>
      <c r="BP78" s="64">
        <v>0</v>
      </c>
      <c r="BQ78" s="64">
        <v>2299.6999999999998</v>
      </c>
      <c r="BR78" s="64">
        <f t="shared" si="37"/>
        <v>302837.77403559914</v>
      </c>
      <c r="BS78" s="64">
        <f>BS79+BS80+BS81</f>
        <v>0</v>
      </c>
      <c r="BT78" s="64">
        <f t="shared" ref="BT78:BY78" si="41">BT79+BT80+BT81</f>
        <v>0</v>
      </c>
      <c r="BU78" s="64">
        <f t="shared" si="41"/>
        <v>0</v>
      </c>
      <c r="BV78" s="64">
        <f t="shared" si="41"/>
        <v>0</v>
      </c>
      <c r="BW78" s="64">
        <f t="shared" si="41"/>
        <v>0</v>
      </c>
      <c r="BX78" s="64">
        <f t="shared" si="41"/>
        <v>0</v>
      </c>
      <c r="BY78" s="64">
        <f t="shared" si="41"/>
        <v>302837.77403559908</v>
      </c>
    </row>
    <row r="79" spans="1:78" ht="12.75" customHeight="1">
      <c r="A79" s="6" t="s">
        <v>117</v>
      </c>
      <c r="B79" s="7" t="s">
        <v>118</v>
      </c>
      <c r="C79" s="65">
        <v>0</v>
      </c>
      <c r="D79" s="65">
        <v>0</v>
      </c>
      <c r="E79" s="65">
        <v>0</v>
      </c>
      <c r="F79" s="65">
        <v>0</v>
      </c>
      <c r="G79" s="65">
        <v>0</v>
      </c>
      <c r="H79" s="65">
        <v>0</v>
      </c>
      <c r="I79" s="65">
        <v>0</v>
      </c>
      <c r="J79" s="65">
        <v>0</v>
      </c>
      <c r="K79" s="65">
        <v>0</v>
      </c>
      <c r="L79" s="65">
        <v>0</v>
      </c>
      <c r="M79" s="65">
        <v>0</v>
      </c>
      <c r="N79" s="65">
        <v>0</v>
      </c>
      <c r="O79" s="65">
        <v>0</v>
      </c>
      <c r="P79" s="65">
        <v>0</v>
      </c>
      <c r="Q79" s="65">
        <v>0</v>
      </c>
      <c r="R79" s="65">
        <v>0</v>
      </c>
      <c r="S79" s="65">
        <v>0</v>
      </c>
      <c r="T79" s="65">
        <v>0</v>
      </c>
      <c r="U79" s="65">
        <v>0</v>
      </c>
      <c r="V79" s="65">
        <v>0</v>
      </c>
      <c r="W79" s="65">
        <v>0</v>
      </c>
      <c r="X79" s="65">
        <v>0</v>
      </c>
      <c r="Y79" s="65">
        <v>0</v>
      </c>
      <c r="Z79" s="65">
        <v>0</v>
      </c>
      <c r="AA79" s="65">
        <v>0</v>
      </c>
      <c r="AB79" s="65">
        <v>0</v>
      </c>
      <c r="AC79" s="65">
        <v>0</v>
      </c>
      <c r="AD79" s="65">
        <v>0</v>
      </c>
      <c r="AE79" s="65">
        <v>0</v>
      </c>
      <c r="AF79" s="65">
        <v>0</v>
      </c>
      <c r="AG79" s="65">
        <v>0</v>
      </c>
      <c r="AH79" s="65">
        <v>0</v>
      </c>
      <c r="AI79" s="65">
        <v>0</v>
      </c>
      <c r="AJ79" s="65">
        <v>0</v>
      </c>
      <c r="AK79" s="65">
        <v>0</v>
      </c>
      <c r="AL79" s="65">
        <v>0</v>
      </c>
      <c r="AM79" s="65">
        <v>0</v>
      </c>
      <c r="AN79" s="65">
        <v>0</v>
      </c>
      <c r="AO79" s="65">
        <v>0</v>
      </c>
      <c r="AP79" s="65">
        <v>49560.3</v>
      </c>
      <c r="AQ79" s="65">
        <v>31423.7</v>
      </c>
      <c r="AR79" s="65">
        <v>7430</v>
      </c>
      <c r="AS79" s="65">
        <v>293.97180076431005</v>
      </c>
      <c r="AT79" s="65">
        <v>3.6397109521042137E-2</v>
      </c>
      <c r="AU79" s="65">
        <v>0</v>
      </c>
      <c r="AV79" s="65">
        <v>0</v>
      </c>
      <c r="AW79" s="65">
        <v>0</v>
      </c>
      <c r="AX79" s="65">
        <v>0</v>
      </c>
      <c r="AY79" s="65">
        <v>0</v>
      </c>
      <c r="AZ79" s="65">
        <v>0</v>
      </c>
      <c r="BA79" s="65">
        <v>0</v>
      </c>
      <c r="BB79" s="65">
        <v>3.1568551117129324</v>
      </c>
      <c r="BC79" s="65">
        <v>223.91156065230507</v>
      </c>
      <c r="BD79" s="65">
        <v>5.5430682083882091E-2</v>
      </c>
      <c r="BE79" s="65">
        <v>9.78130059967036E-3</v>
      </c>
      <c r="BF79" s="65">
        <v>0</v>
      </c>
      <c r="BG79" s="65">
        <v>0</v>
      </c>
      <c r="BH79" s="65">
        <v>0</v>
      </c>
      <c r="BI79" s="65">
        <v>0</v>
      </c>
      <c r="BJ79" s="65">
        <v>0</v>
      </c>
      <c r="BK79" s="65">
        <v>0</v>
      </c>
      <c r="BL79" s="65">
        <v>0</v>
      </c>
      <c r="BM79" s="65">
        <f t="shared" si="13"/>
        <v>88935.141825620536</v>
      </c>
      <c r="BN79" s="65"/>
      <c r="BO79" s="65">
        <v>2299.6999999999998</v>
      </c>
      <c r="BP79" s="65">
        <v>0</v>
      </c>
      <c r="BQ79" s="65">
        <f t="shared" si="35"/>
        <v>2299.6999999999998</v>
      </c>
      <c r="BR79" s="65">
        <f t="shared" si="37"/>
        <v>91234.841825620533</v>
      </c>
      <c r="BS79" s="65">
        <v>0</v>
      </c>
      <c r="BT79" s="65">
        <v>0</v>
      </c>
      <c r="BU79" s="65">
        <f t="shared" ref="BU79:BU102" si="42">BS79+BT79</f>
        <v>0</v>
      </c>
      <c r="BV79" s="65">
        <v>0</v>
      </c>
      <c r="BW79" s="65">
        <v>0</v>
      </c>
      <c r="BX79" s="65">
        <f>BV79-BW79</f>
        <v>0</v>
      </c>
      <c r="BY79" s="65">
        <f t="shared" si="38"/>
        <v>91234.841825620533</v>
      </c>
    </row>
    <row r="80" spans="1:78" ht="12.75" customHeight="1">
      <c r="A80" s="6" t="s">
        <v>119</v>
      </c>
      <c r="B80" s="7" t="s">
        <v>120</v>
      </c>
      <c r="C80" s="65">
        <v>0</v>
      </c>
      <c r="D80" s="65">
        <v>0</v>
      </c>
      <c r="E80" s="65">
        <v>0</v>
      </c>
      <c r="F80" s="65">
        <v>0</v>
      </c>
      <c r="G80" s="65">
        <v>0</v>
      </c>
      <c r="H80" s="65">
        <v>0</v>
      </c>
      <c r="I80" s="65">
        <v>0</v>
      </c>
      <c r="J80" s="65">
        <v>0</v>
      </c>
      <c r="K80" s="65">
        <v>0</v>
      </c>
      <c r="L80" s="65">
        <v>0</v>
      </c>
      <c r="M80" s="65">
        <v>0</v>
      </c>
      <c r="N80" s="65">
        <v>0</v>
      </c>
      <c r="O80" s="65">
        <v>0</v>
      </c>
      <c r="P80" s="65">
        <v>0</v>
      </c>
      <c r="Q80" s="65">
        <v>0</v>
      </c>
      <c r="R80" s="65">
        <v>0</v>
      </c>
      <c r="S80" s="65">
        <v>0</v>
      </c>
      <c r="T80" s="65">
        <v>0</v>
      </c>
      <c r="U80" s="65">
        <v>0</v>
      </c>
      <c r="V80" s="65">
        <v>0.22599061299379952</v>
      </c>
      <c r="W80" s="65">
        <v>0</v>
      </c>
      <c r="X80" s="65">
        <v>0</v>
      </c>
      <c r="Y80" s="65">
        <v>0</v>
      </c>
      <c r="Z80" s="65">
        <v>0</v>
      </c>
      <c r="AA80" s="65">
        <v>0</v>
      </c>
      <c r="AB80" s="65">
        <v>0</v>
      </c>
      <c r="AC80" s="65">
        <v>0</v>
      </c>
      <c r="AD80" s="65">
        <v>0</v>
      </c>
      <c r="AE80" s="65">
        <v>0</v>
      </c>
      <c r="AF80" s="65">
        <v>0</v>
      </c>
      <c r="AG80" s="65">
        <v>0</v>
      </c>
      <c r="AH80" s="65">
        <v>0</v>
      </c>
      <c r="AI80" s="65">
        <v>0</v>
      </c>
      <c r="AJ80" s="65">
        <v>0</v>
      </c>
      <c r="AK80" s="65">
        <v>0</v>
      </c>
      <c r="AL80" s="65">
        <v>0</v>
      </c>
      <c r="AM80" s="65">
        <v>0</v>
      </c>
      <c r="AN80" s="65">
        <v>0</v>
      </c>
      <c r="AO80" s="65">
        <v>0</v>
      </c>
      <c r="AP80" s="65">
        <v>0</v>
      </c>
      <c r="AQ80" s="65">
        <v>4.5999999999999996</v>
      </c>
      <c r="AR80" s="65">
        <v>0</v>
      </c>
      <c r="AS80" s="65">
        <v>203112.77030117734</v>
      </c>
      <c r="AT80" s="65">
        <v>0</v>
      </c>
      <c r="AU80" s="65">
        <v>0</v>
      </c>
      <c r="AV80" s="65">
        <v>0</v>
      </c>
      <c r="AW80" s="65">
        <v>0</v>
      </c>
      <c r="AX80" s="65">
        <v>0</v>
      </c>
      <c r="AY80" s="65">
        <v>0</v>
      </c>
      <c r="AZ80" s="65">
        <v>0</v>
      </c>
      <c r="BA80" s="65">
        <v>0</v>
      </c>
      <c r="BB80" s="65">
        <v>0</v>
      </c>
      <c r="BC80" s="65">
        <v>0</v>
      </c>
      <c r="BD80" s="65">
        <v>0</v>
      </c>
      <c r="BE80" s="65">
        <v>0</v>
      </c>
      <c r="BF80" s="65">
        <v>0</v>
      </c>
      <c r="BG80" s="65">
        <v>0</v>
      </c>
      <c r="BH80" s="65">
        <v>0</v>
      </c>
      <c r="BI80" s="65">
        <v>0</v>
      </c>
      <c r="BJ80" s="65">
        <v>0</v>
      </c>
      <c r="BK80" s="65">
        <v>0</v>
      </c>
      <c r="BL80" s="65">
        <v>0</v>
      </c>
      <c r="BM80" s="65">
        <f t="shared" si="13"/>
        <v>203117.59629179034</v>
      </c>
      <c r="BN80" s="65"/>
      <c r="BO80" s="65">
        <v>0</v>
      </c>
      <c r="BP80" s="65">
        <v>0</v>
      </c>
      <c r="BQ80" s="65">
        <f t="shared" si="35"/>
        <v>0</v>
      </c>
      <c r="BR80" s="65">
        <f t="shared" si="37"/>
        <v>203117.59629179034</v>
      </c>
      <c r="BS80" s="65">
        <v>0</v>
      </c>
      <c r="BT80" s="65">
        <v>0</v>
      </c>
      <c r="BU80" s="65">
        <f t="shared" si="42"/>
        <v>0</v>
      </c>
      <c r="BV80" s="65">
        <v>0</v>
      </c>
      <c r="BW80" s="65">
        <v>0</v>
      </c>
      <c r="BX80" s="65">
        <f t="shared" ref="BX80:BX81" si="43">BV80-BW80</f>
        <v>0</v>
      </c>
      <c r="BY80" s="65">
        <f t="shared" si="38"/>
        <v>203117.59629179034</v>
      </c>
    </row>
    <row r="81" spans="1:77" ht="12.75" customHeight="1">
      <c r="A81" s="6" t="s">
        <v>121</v>
      </c>
      <c r="B81" s="7" t="s">
        <v>122</v>
      </c>
      <c r="C81" s="65">
        <v>0</v>
      </c>
      <c r="D81" s="65">
        <v>0</v>
      </c>
      <c r="E81" s="65">
        <v>0</v>
      </c>
      <c r="F81" s="65">
        <v>0</v>
      </c>
      <c r="G81" s="65">
        <v>0.92436556637942402</v>
      </c>
      <c r="H81" s="65">
        <v>0</v>
      </c>
      <c r="I81" s="65">
        <v>0</v>
      </c>
      <c r="J81" s="65">
        <v>7.211030153142553E-2</v>
      </c>
      <c r="K81" s="65">
        <v>4.4047708525131152E-2</v>
      </c>
      <c r="L81" s="65">
        <v>0</v>
      </c>
      <c r="M81" s="65">
        <v>0</v>
      </c>
      <c r="N81" s="65">
        <v>0</v>
      </c>
      <c r="O81" s="65">
        <v>8.2701358952296536E-2</v>
      </c>
      <c r="P81" s="65">
        <v>0</v>
      </c>
      <c r="Q81" s="65">
        <v>0</v>
      </c>
      <c r="R81" s="65">
        <v>0</v>
      </c>
      <c r="S81" s="65">
        <v>0</v>
      </c>
      <c r="T81" s="65">
        <v>3.52223014633632E-2</v>
      </c>
      <c r="U81" s="65">
        <v>7.5813171244967892E-2</v>
      </c>
      <c r="V81" s="65">
        <v>0</v>
      </c>
      <c r="W81" s="65">
        <v>0</v>
      </c>
      <c r="X81" s="65">
        <v>0</v>
      </c>
      <c r="Y81" s="65">
        <v>0</v>
      </c>
      <c r="Z81" s="65">
        <v>0</v>
      </c>
      <c r="AA81" s="65">
        <v>0</v>
      </c>
      <c r="AB81" s="65">
        <v>2.5503334303908488E-2</v>
      </c>
      <c r="AC81" s="65">
        <v>0</v>
      </c>
      <c r="AD81" s="65">
        <v>0</v>
      </c>
      <c r="AE81" s="65">
        <v>0</v>
      </c>
      <c r="AF81" s="65">
        <v>2.9617573999999998</v>
      </c>
      <c r="AG81" s="65">
        <v>0</v>
      </c>
      <c r="AH81" s="65">
        <v>0</v>
      </c>
      <c r="AI81" s="65">
        <v>6155.4688253000004</v>
      </c>
      <c r="AJ81" s="65">
        <v>873.14862779999999</v>
      </c>
      <c r="AK81" s="65">
        <v>17.153881600000002</v>
      </c>
      <c r="AL81" s="65">
        <v>0</v>
      </c>
      <c r="AM81" s="65">
        <v>23.154520999999999</v>
      </c>
      <c r="AN81" s="65">
        <v>24.822408899999999</v>
      </c>
      <c r="AO81" s="65">
        <v>0.39419159999999998</v>
      </c>
      <c r="AP81" s="65">
        <v>57.6</v>
      </c>
      <c r="AQ81" s="65">
        <v>503.3</v>
      </c>
      <c r="AR81" s="65">
        <v>2.7</v>
      </c>
      <c r="AS81" s="65">
        <v>520.29483565622638</v>
      </c>
      <c r="AT81" s="65">
        <v>0</v>
      </c>
      <c r="AU81" s="65">
        <v>0</v>
      </c>
      <c r="AV81" s="65">
        <v>3.1504095258731288</v>
      </c>
      <c r="AW81" s="65">
        <v>3.0261956679513471</v>
      </c>
      <c r="AX81" s="65">
        <v>4.1249404776204583</v>
      </c>
      <c r="AY81" s="65">
        <v>18.893754648999376</v>
      </c>
      <c r="AZ81" s="65">
        <v>13.308599833904927</v>
      </c>
      <c r="BA81" s="65">
        <v>1.6752999833431643</v>
      </c>
      <c r="BB81" s="65">
        <v>0</v>
      </c>
      <c r="BC81" s="65">
        <v>206.02030704177335</v>
      </c>
      <c r="BD81" s="65">
        <v>0</v>
      </c>
      <c r="BE81" s="65">
        <v>0</v>
      </c>
      <c r="BF81" s="65">
        <v>0</v>
      </c>
      <c r="BG81" s="65">
        <v>0</v>
      </c>
      <c r="BH81" s="65">
        <v>52.877598010108173</v>
      </c>
      <c r="BI81" s="65">
        <v>0</v>
      </c>
      <c r="BJ81" s="65">
        <v>0</v>
      </c>
      <c r="BK81" s="65">
        <v>0</v>
      </c>
      <c r="BL81" s="65">
        <v>0</v>
      </c>
      <c r="BM81" s="65">
        <f t="shared" si="13"/>
        <v>8485.3359181882042</v>
      </c>
      <c r="BN81" s="65"/>
      <c r="BO81" s="65">
        <v>0</v>
      </c>
      <c r="BP81" s="65">
        <v>0</v>
      </c>
      <c r="BQ81" s="65">
        <f t="shared" si="35"/>
        <v>0</v>
      </c>
      <c r="BR81" s="65">
        <f t="shared" si="37"/>
        <v>8485.3359181882042</v>
      </c>
      <c r="BS81" s="65">
        <v>0</v>
      </c>
      <c r="BT81" s="65">
        <v>0</v>
      </c>
      <c r="BU81" s="65">
        <f t="shared" si="42"/>
        <v>0</v>
      </c>
      <c r="BV81" s="65">
        <v>0</v>
      </c>
      <c r="BW81" s="65">
        <v>0</v>
      </c>
      <c r="BX81" s="65">
        <f t="shared" si="43"/>
        <v>0</v>
      </c>
      <c r="BY81" s="65">
        <f t="shared" si="38"/>
        <v>8485.3359181882042</v>
      </c>
    </row>
    <row r="82" spans="1:77" ht="12.75" customHeight="1">
      <c r="A82" s="4" t="s">
        <v>123</v>
      </c>
      <c r="B82" s="5" t="s">
        <v>124</v>
      </c>
      <c r="C82" s="64">
        <f t="shared" ref="C82:BM82" si="44">C83+C84+C85+C86+C87+C88+C89+C90+C91</f>
        <v>10000</v>
      </c>
      <c r="D82" s="64">
        <f t="shared" si="44"/>
        <v>0</v>
      </c>
      <c r="E82" s="64">
        <f t="shared" si="44"/>
        <v>0</v>
      </c>
      <c r="F82" s="64">
        <f t="shared" si="44"/>
        <v>0</v>
      </c>
      <c r="G82" s="64">
        <f>G83+G84+G85+G86+G87+G88+G89+G90+G91</f>
        <v>4879.1667419877595</v>
      </c>
      <c r="H82" s="64">
        <f t="shared" si="44"/>
        <v>0.1143564519704737</v>
      </c>
      <c r="I82" s="64">
        <f t="shared" si="44"/>
        <v>1.2604864052663876</v>
      </c>
      <c r="J82" s="64">
        <f t="shared" si="44"/>
        <v>790.84520010632775</v>
      </c>
      <c r="K82" s="64">
        <f t="shared" si="44"/>
        <v>1464.841436700475</v>
      </c>
      <c r="L82" s="64">
        <f t="shared" si="44"/>
        <v>63.592815698923758</v>
      </c>
      <c r="M82" s="64">
        <f t="shared" si="44"/>
        <v>274.86284071374695</v>
      </c>
      <c r="N82" s="64">
        <f t="shared" si="44"/>
        <v>0.73726011603838681</v>
      </c>
      <c r="O82" s="64">
        <f t="shared" si="44"/>
        <v>85.670561014538691</v>
      </c>
      <c r="P82" s="64">
        <f t="shared" si="44"/>
        <v>0</v>
      </c>
      <c r="Q82" s="64">
        <f t="shared" si="44"/>
        <v>92.898536549027412</v>
      </c>
      <c r="R82" s="64">
        <f t="shared" si="44"/>
        <v>1.342068100648806</v>
      </c>
      <c r="S82" s="64">
        <f t="shared" si="44"/>
        <v>1.7402781562638041</v>
      </c>
      <c r="T82" s="64">
        <f t="shared" si="44"/>
        <v>171.33325684584253</v>
      </c>
      <c r="U82" s="64">
        <f t="shared" si="44"/>
        <v>58.027608323117832</v>
      </c>
      <c r="V82" s="64">
        <f t="shared" si="44"/>
        <v>3943.8591760734716</v>
      </c>
      <c r="W82" s="64">
        <f t="shared" si="44"/>
        <v>0</v>
      </c>
      <c r="X82" s="64">
        <f t="shared" si="44"/>
        <v>5.0953956986742952</v>
      </c>
      <c r="Y82" s="64">
        <f t="shared" si="44"/>
        <v>133.48991163211892</v>
      </c>
      <c r="Z82" s="64">
        <f t="shared" si="44"/>
        <v>70.467561518617387</v>
      </c>
      <c r="AA82" s="64">
        <f t="shared" si="44"/>
        <v>399.26275641885275</v>
      </c>
      <c r="AB82" s="64">
        <f t="shared" si="44"/>
        <v>3150.7923912392025</v>
      </c>
      <c r="AC82" s="64">
        <f t="shared" si="44"/>
        <v>0</v>
      </c>
      <c r="AD82" s="64">
        <f t="shared" si="44"/>
        <v>494.47299999999996</v>
      </c>
      <c r="AE82" s="64">
        <f t="shared" si="44"/>
        <v>0</v>
      </c>
      <c r="AF82" s="64">
        <f t="shared" si="44"/>
        <v>2152.9558784000001</v>
      </c>
      <c r="AG82" s="64">
        <f t="shared" si="44"/>
        <v>0</v>
      </c>
      <c r="AH82" s="64">
        <f t="shared" si="44"/>
        <v>0</v>
      </c>
      <c r="AI82" s="64">
        <f t="shared" si="44"/>
        <v>0</v>
      </c>
      <c r="AJ82" s="64">
        <f t="shared" si="44"/>
        <v>7.7503232999999998</v>
      </c>
      <c r="AK82" s="64">
        <f t="shared" si="44"/>
        <v>0</v>
      </c>
      <c r="AL82" s="64">
        <f t="shared" si="44"/>
        <v>0</v>
      </c>
      <c r="AM82" s="64">
        <f t="shared" si="44"/>
        <v>167.7077194</v>
      </c>
      <c r="AN82" s="64">
        <f t="shared" si="44"/>
        <v>0</v>
      </c>
      <c r="AO82" s="64">
        <f t="shared" si="44"/>
        <v>55994.451449699998</v>
      </c>
      <c r="AP82" s="64">
        <f t="shared" si="44"/>
        <v>0</v>
      </c>
      <c r="AQ82" s="64">
        <f t="shared" si="44"/>
        <v>0</v>
      </c>
      <c r="AR82" s="64">
        <f t="shared" si="44"/>
        <v>0</v>
      </c>
      <c r="AS82" s="64">
        <f t="shared" si="44"/>
        <v>0</v>
      </c>
      <c r="AT82" s="64">
        <f t="shared" si="44"/>
        <v>1814.078</v>
      </c>
      <c r="AU82" s="64">
        <f t="shared" si="44"/>
        <v>3.2074793577235785</v>
      </c>
      <c r="AV82" s="64">
        <f t="shared" si="44"/>
        <v>1370.6455220120963</v>
      </c>
      <c r="AW82" s="64">
        <f t="shared" si="44"/>
        <v>1316.6039230599247</v>
      </c>
      <c r="AX82" s="64">
        <f t="shared" si="44"/>
        <v>1794.6337286578553</v>
      </c>
      <c r="AY82" s="64">
        <f t="shared" si="44"/>
        <v>8220.3869413855064</v>
      </c>
      <c r="AZ82" s="64">
        <f t="shared" si="44"/>
        <v>8137.1592211371799</v>
      </c>
      <c r="BA82" s="64">
        <f t="shared" si="44"/>
        <v>255.66884763226255</v>
      </c>
      <c r="BB82" s="64">
        <f t="shared" si="44"/>
        <v>481.77014061865276</v>
      </c>
      <c r="BC82" s="64">
        <f t="shared" si="44"/>
        <v>10746.3054276846</v>
      </c>
      <c r="BD82" s="64">
        <f t="shared" si="44"/>
        <v>1730.3643762003574</v>
      </c>
      <c r="BE82" s="64">
        <f t="shared" si="44"/>
        <v>86.106219432666393</v>
      </c>
      <c r="BF82" s="64">
        <f t="shared" si="44"/>
        <v>324.20133537171677</v>
      </c>
      <c r="BG82" s="64">
        <f t="shared" si="44"/>
        <v>0</v>
      </c>
      <c r="BH82" s="64">
        <f t="shared" si="44"/>
        <v>0</v>
      </c>
      <c r="BI82" s="64">
        <f t="shared" si="44"/>
        <v>0</v>
      </c>
      <c r="BJ82" s="64"/>
      <c r="BK82" s="64">
        <f t="shared" si="44"/>
        <v>0</v>
      </c>
      <c r="BL82" s="64">
        <f t="shared" si="44"/>
        <v>1164</v>
      </c>
      <c r="BM82" s="64">
        <f t="shared" si="44"/>
        <v>121851.87017310143</v>
      </c>
      <c r="BN82" s="64">
        <v>0</v>
      </c>
      <c r="BO82" s="64">
        <v>6890.9</v>
      </c>
      <c r="BP82" s="64">
        <v>0</v>
      </c>
      <c r="BQ82" s="64">
        <v>6890.9</v>
      </c>
      <c r="BR82" s="64">
        <f t="shared" si="37"/>
        <v>128742.77017310142</v>
      </c>
      <c r="BS82" s="64">
        <f>SUM(BS83:BS91)</f>
        <v>0</v>
      </c>
      <c r="BT82" s="64">
        <f t="shared" ref="BT82:BX82" si="45">SUM(BT83:BT91)</f>
        <v>0</v>
      </c>
      <c r="BU82" s="64">
        <f t="shared" si="45"/>
        <v>0</v>
      </c>
      <c r="BV82" s="64">
        <f t="shared" si="45"/>
        <v>3876.270607042236</v>
      </c>
      <c r="BW82" s="64">
        <f t="shared" si="45"/>
        <v>25</v>
      </c>
      <c r="BX82" s="64">
        <f t="shared" si="45"/>
        <v>3851.270607042236</v>
      </c>
      <c r="BY82" s="64">
        <f t="shared" si="38"/>
        <v>132594.04078014367</v>
      </c>
    </row>
    <row r="83" spans="1:77" ht="12.75" customHeight="1">
      <c r="A83" s="6" t="s">
        <v>125</v>
      </c>
      <c r="B83" s="7" t="s">
        <v>126</v>
      </c>
      <c r="C83" s="65">
        <v>0</v>
      </c>
      <c r="D83" s="65">
        <v>0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  <c r="J83" s="65">
        <v>0</v>
      </c>
      <c r="K83" s="65">
        <v>0</v>
      </c>
      <c r="L83" s="65">
        <v>0</v>
      </c>
      <c r="M83" s="65">
        <v>0</v>
      </c>
      <c r="N83" s="65">
        <v>0</v>
      </c>
      <c r="O83" s="65">
        <v>0</v>
      </c>
      <c r="P83" s="65">
        <v>0</v>
      </c>
      <c r="Q83" s="65">
        <v>0</v>
      </c>
      <c r="R83" s="65">
        <v>0</v>
      </c>
      <c r="S83" s="65">
        <v>0</v>
      </c>
      <c r="T83" s="65">
        <v>0</v>
      </c>
      <c r="U83" s="65">
        <v>0</v>
      </c>
      <c r="V83" s="65">
        <v>0</v>
      </c>
      <c r="W83" s="65">
        <v>0</v>
      </c>
      <c r="X83" s="65">
        <v>0</v>
      </c>
      <c r="Y83" s="65">
        <v>0</v>
      </c>
      <c r="Z83" s="65">
        <v>0</v>
      </c>
      <c r="AA83" s="65">
        <v>0</v>
      </c>
      <c r="AB83" s="65">
        <v>0</v>
      </c>
      <c r="AC83" s="65">
        <v>0</v>
      </c>
      <c r="AD83" s="65">
        <v>0</v>
      </c>
      <c r="AE83" s="65">
        <v>0</v>
      </c>
      <c r="AF83" s="65">
        <v>0</v>
      </c>
      <c r="AG83" s="65">
        <v>0</v>
      </c>
      <c r="AH83" s="65">
        <v>0</v>
      </c>
      <c r="AI83" s="65">
        <v>0</v>
      </c>
      <c r="AJ83" s="65">
        <v>0</v>
      </c>
      <c r="AK83" s="65">
        <v>0</v>
      </c>
      <c r="AL83" s="65">
        <v>0</v>
      </c>
      <c r="AM83" s="65">
        <v>0</v>
      </c>
      <c r="AN83" s="65">
        <v>0</v>
      </c>
      <c r="AO83" s="65">
        <v>0</v>
      </c>
      <c r="AP83" s="65">
        <v>0</v>
      </c>
      <c r="AQ83" s="65">
        <v>0</v>
      </c>
      <c r="AR83" s="65">
        <v>0</v>
      </c>
      <c r="AS83" s="65">
        <v>0</v>
      </c>
      <c r="AT83" s="65">
        <v>0</v>
      </c>
      <c r="AU83" s="65">
        <v>0</v>
      </c>
      <c r="AV83" s="65">
        <v>0</v>
      </c>
      <c r="AW83" s="65">
        <v>1138.8925999232604</v>
      </c>
      <c r="AX83" s="65">
        <v>0</v>
      </c>
      <c r="AY83" s="65">
        <v>0</v>
      </c>
      <c r="AZ83" s="65">
        <v>0</v>
      </c>
      <c r="BA83" s="65">
        <v>0</v>
      </c>
      <c r="BB83" s="65">
        <v>0</v>
      </c>
      <c r="BC83" s="65">
        <v>0</v>
      </c>
      <c r="BD83" s="65">
        <v>0</v>
      </c>
      <c r="BE83" s="65">
        <v>0</v>
      </c>
      <c r="BF83" s="65">
        <v>0</v>
      </c>
      <c r="BG83" s="65">
        <v>0</v>
      </c>
      <c r="BH83" s="65">
        <v>0</v>
      </c>
      <c r="BI83" s="65">
        <v>0</v>
      </c>
      <c r="BJ83" s="65">
        <v>0</v>
      </c>
      <c r="BK83" s="65">
        <v>0</v>
      </c>
      <c r="BL83" s="65">
        <v>0</v>
      </c>
      <c r="BM83" s="65">
        <f t="shared" si="13"/>
        <v>1138.8925999232604</v>
      </c>
      <c r="BN83" s="65"/>
      <c r="BO83" s="65"/>
      <c r="BP83" s="65">
        <v>0</v>
      </c>
      <c r="BQ83" s="65">
        <f>BN83+BO83+BP83</f>
        <v>0</v>
      </c>
      <c r="BR83" s="65">
        <f t="shared" si="37"/>
        <v>1138.8925999232604</v>
      </c>
      <c r="BS83" s="65">
        <v>0</v>
      </c>
      <c r="BT83" s="65">
        <v>0</v>
      </c>
      <c r="BU83" s="65">
        <f t="shared" si="42"/>
        <v>0</v>
      </c>
      <c r="BV83" s="65">
        <v>0</v>
      </c>
      <c r="BW83" s="65"/>
      <c r="BX83" s="65">
        <f>BV83-BW83</f>
        <v>0</v>
      </c>
      <c r="BY83" s="65">
        <f t="shared" si="38"/>
        <v>1138.8925999232604</v>
      </c>
    </row>
    <row r="84" spans="1:77" ht="12.75" customHeight="1">
      <c r="A84" s="6" t="s">
        <v>127</v>
      </c>
      <c r="B84" s="7" t="s">
        <v>128</v>
      </c>
      <c r="C84" s="65">
        <v>0</v>
      </c>
      <c r="D84" s="65">
        <v>0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  <c r="J84" s="65">
        <v>0</v>
      </c>
      <c r="K84" s="65">
        <v>0</v>
      </c>
      <c r="L84" s="65">
        <v>0</v>
      </c>
      <c r="M84" s="65">
        <v>0</v>
      </c>
      <c r="N84" s="65">
        <v>0</v>
      </c>
      <c r="O84" s="65">
        <v>0</v>
      </c>
      <c r="P84" s="65">
        <v>0</v>
      </c>
      <c r="Q84" s="65">
        <v>0</v>
      </c>
      <c r="R84" s="65">
        <v>0</v>
      </c>
      <c r="S84" s="65">
        <v>0</v>
      </c>
      <c r="T84" s="65">
        <v>0</v>
      </c>
      <c r="U84" s="65">
        <v>0</v>
      </c>
      <c r="V84" s="65">
        <v>0</v>
      </c>
      <c r="W84" s="65">
        <v>0</v>
      </c>
      <c r="X84" s="65">
        <v>0</v>
      </c>
      <c r="Y84" s="65">
        <v>0</v>
      </c>
      <c r="Z84" s="65">
        <v>0</v>
      </c>
      <c r="AA84" s="65">
        <v>0</v>
      </c>
      <c r="AB84" s="65">
        <v>0</v>
      </c>
      <c r="AC84" s="65">
        <v>0</v>
      </c>
      <c r="AD84" s="65">
        <v>0</v>
      </c>
      <c r="AE84" s="65">
        <v>0</v>
      </c>
      <c r="AF84" s="65">
        <v>0</v>
      </c>
      <c r="AG84" s="65">
        <v>0</v>
      </c>
      <c r="AH84" s="65">
        <v>0</v>
      </c>
      <c r="AI84" s="65">
        <v>0</v>
      </c>
      <c r="AJ84" s="65">
        <v>0</v>
      </c>
      <c r="AK84" s="65">
        <v>0</v>
      </c>
      <c r="AL84" s="65">
        <v>0</v>
      </c>
      <c r="AM84" s="65">
        <v>0</v>
      </c>
      <c r="AN84" s="65">
        <v>0</v>
      </c>
      <c r="AO84" s="65">
        <v>0</v>
      </c>
      <c r="AP84" s="65">
        <v>0</v>
      </c>
      <c r="AQ84" s="65">
        <v>0</v>
      </c>
      <c r="AR84" s="65">
        <v>0</v>
      </c>
      <c r="AS84" s="65">
        <v>0</v>
      </c>
      <c r="AT84" s="65">
        <v>1814.078</v>
      </c>
      <c r="AU84" s="65">
        <v>0</v>
      </c>
      <c r="AV84" s="65">
        <v>0</v>
      </c>
      <c r="AW84" s="65">
        <v>0</v>
      </c>
      <c r="AX84" s="65">
        <v>0</v>
      </c>
      <c r="AY84" s="65">
        <v>0</v>
      </c>
      <c r="AZ84" s="65">
        <v>0</v>
      </c>
      <c r="BA84" s="65">
        <v>0</v>
      </c>
      <c r="BB84" s="65">
        <v>0</v>
      </c>
      <c r="BC84" s="65">
        <v>0</v>
      </c>
      <c r="BD84" s="65">
        <v>0</v>
      </c>
      <c r="BE84" s="65">
        <v>0</v>
      </c>
      <c r="BF84" s="65">
        <v>0</v>
      </c>
      <c r="BG84" s="65">
        <v>0</v>
      </c>
      <c r="BH84" s="65">
        <v>0</v>
      </c>
      <c r="BI84" s="65">
        <v>0</v>
      </c>
      <c r="BJ84" s="65">
        <v>0</v>
      </c>
      <c r="BK84" s="65">
        <v>0</v>
      </c>
      <c r="BL84" s="65">
        <v>0</v>
      </c>
      <c r="BM84" s="65">
        <f t="shared" si="13"/>
        <v>1814.078</v>
      </c>
      <c r="BN84" s="65"/>
      <c r="BO84" s="65"/>
      <c r="BP84" s="65">
        <v>0</v>
      </c>
      <c r="BQ84" s="65">
        <f t="shared" ref="BQ84:BQ100" si="46">BN84+BO84+BP84</f>
        <v>0</v>
      </c>
      <c r="BR84" s="65">
        <f t="shared" si="37"/>
        <v>1814.078</v>
      </c>
      <c r="BS84" s="65">
        <v>0</v>
      </c>
      <c r="BT84" s="65">
        <v>0</v>
      </c>
      <c r="BU84" s="65">
        <f t="shared" si="42"/>
        <v>0</v>
      </c>
      <c r="BV84" s="65">
        <v>0</v>
      </c>
      <c r="BW84" s="65"/>
      <c r="BX84" s="65">
        <f t="shared" ref="BX84:BX91" si="47">BV84-BW84</f>
        <v>0</v>
      </c>
      <c r="BY84" s="65">
        <f t="shared" si="38"/>
        <v>1814.078</v>
      </c>
    </row>
    <row r="85" spans="1:77" ht="12.75" customHeight="1">
      <c r="A85" s="6" t="s">
        <v>129</v>
      </c>
      <c r="B85" s="7" t="s">
        <v>130</v>
      </c>
      <c r="C85" s="65">
        <v>0</v>
      </c>
      <c r="D85" s="65">
        <v>0</v>
      </c>
      <c r="E85" s="65">
        <v>0</v>
      </c>
      <c r="F85" s="65">
        <v>0</v>
      </c>
      <c r="G85" s="65">
        <v>0.15394020230212777</v>
      </c>
      <c r="H85" s="65">
        <v>0</v>
      </c>
      <c r="I85" s="65">
        <v>0</v>
      </c>
      <c r="J85" s="65">
        <v>0</v>
      </c>
      <c r="K85" s="65">
        <v>0</v>
      </c>
      <c r="L85" s="65">
        <v>0</v>
      </c>
      <c r="M85" s="65">
        <v>0</v>
      </c>
      <c r="N85" s="65">
        <v>0</v>
      </c>
      <c r="O85" s="65">
        <v>6.5568355247453756</v>
      </c>
      <c r="P85" s="65">
        <v>0</v>
      </c>
      <c r="Q85" s="65">
        <v>0</v>
      </c>
      <c r="R85" s="65">
        <v>0</v>
      </c>
      <c r="S85" s="65">
        <v>0.50836456362058402</v>
      </c>
      <c r="T85" s="65">
        <v>0</v>
      </c>
      <c r="U85" s="65">
        <v>0.19850741626474613</v>
      </c>
      <c r="V85" s="65">
        <v>0</v>
      </c>
      <c r="W85" s="65">
        <v>0</v>
      </c>
      <c r="X85" s="65">
        <v>0</v>
      </c>
      <c r="Y85" s="65">
        <v>0</v>
      </c>
      <c r="Z85" s="65">
        <v>0</v>
      </c>
      <c r="AA85" s="65">
        <v>0</v>
      </c>
      <c r="AB85" s="65">
        <v>0</v>
      </c>
      <c r="AC85" s="65">
        <v>0</v>
      </c>
      <c r="AD85" s="65">
        <v>0</v>
      </c>
      <c r="AE85" s="65">
        <v>0</v>
      </c>
      <c r="AF85" s="65">
        <v>0</v>
      </c>
      <c r="AG85" s="65">
        <v>0</v>
      </c>
      <c r="AH85" s="65">
        <v>0</v>
      </c>
      <c r="AI85" s="65">
        <v>0</v>
      </c>
      <c r="AJ85" s="65">
        <v>7.7503232999999998</v>
      </c>
      <c r="AK85" s="65">
        <v>0</v>
      </c>
      <c r="AL85" s="65">
        <v>0</v>
      </c>
      <c r="AM85" s="65">
        <v>167.7077194</v>
      </c>
      <c r="AN85" s="65">
        <v>0</v>
      </c>
      <c r="AO85" s="65">
        <v>0</v>
      </c>
      <c r="AP85" s="65">
        <v>0</v>
      </c>
      <c r="AQ85" s="65">
        <v>0</v>
      </c>
      <c r="AR85" s="65">
        <v>0</v>
      </c>
      <c r="AS85" s="65">
        <v>0</v>
      </c>
      <c r="AT85" s="65">
        <v>0</v>
      </c>
      <c r="AU85" s="65">
        <v>3.2074793577235785</v>
      </c>
      <c r="AV85" s="65">
        <v>1185.6398228782141</v>
      </c>
      <c r="AW85" s="65">
        <v>0</v>
      </c>
      <c r="AX85" s="65">
        <v>1552.3993490699122</v>
      </c>
      <c r="AY85" s="65">
        <v>7110.8637954594496</v>
      </c>
      <c r="AZ85" s="65">
        <v>2283.53865284618</v>
      </c>
      <c r="BA85" s="65">
        <v>0</v>
      </c>
      <c r="BB85" s="65">
        <v>0</v>
      </c>
      <c r="BC85" s="65">
        <v>0</v>
      </c>
      <c r="BD85" s="65">
        <v>0</v>
      </c>
      <c r="BE85" s="65">
        <v>0</v>
      </c>
      <c r="BF85" s="65">
        <v>0</v>
      </c>
      <c r="BG85" s="65">
        <v>0</v>
      </c>
      <c r="BH85" s="65">
        <v>0</v>
      </c>
      <c r="BI85" s="65">
        <v>0</v>
      </c>
      <c r="BJ85" s="65">
        <v>0</v>
      </c>
      <c r="BK85" s="65">
        <v>0</v>
      </c>
      <c r="BL85" s="65">
        <v>0</v>
      </c>
      <c r="BM85" s="65">
        <f t="shared" ref="BM85:BM100" si="48">SUM(C85:BL85)</f>
        <v>12318.524790018413</v>
      </c>
      <c r="BN85" s="65"/>
      <c r="BO85" s="65"/>
      <c r="BP85" s="65">
        <v>0</v>
      </c>
      <c r="BQ85" s="65">
        <f t="shared" si="46"/>
        <v>0</v>
      </c>
      <c r="BR85" s="65">
        <f t="shared" si="37"/>
        <v>12318.524790018413</v>
      </c>
      <c r="BS85" s="65">
        <v>0</v>
      </c>
      <c r="BT85" s="65">
        <v>0</v>
      </c>
      <c r="BU85" s="65">
        <f t="shared" si="42"/>
        <v>0</v>
      </c>
      <c r="BV85" s="65">
        <v>556.36928651668779</v>
      </c>
      <c r="BW85" s="65"/>
      <c r="BX85" s="65">
        <f t="shared" si="47"/>
        <v>556.36928651668779</v>
      </c>
      <c r="BY85" s="65">
        <f t="shared" si="38"/>
        <v>12874.894076535102</v>
      </c>
    </row>
    <row r="86" spans="1:77" ht="12.75" customHeight="1">
      <c r="A86" s="6" t="s">
        <v>131</v>
      </c>
      <c r="B86" s="7" t="s">
        <v>132</v>
      </c>
      <c r="C86" s="65">
        <v>0</v>
      </c>
      <c r="D86" s="65">
        <v>0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  <c r="J86" s="65">
        <v>0</v>
      </c>
      <c r="K86" s="65">
        <v>0</v>
      </c>
      <c r="L86" s="65">
        <v>0</v>
      </c>
      <c r="M86" s="65">
        <v>0</v>
      </c>
      <c r="N86" s="65">
        <v>0</v>
      </c>
      <c r="O86" s="65">
        <v>0</v>
      </c>
      <c r="P86" s="65">
        <v>0</v>
      </c>
      <c r="Q86" s="65">
        <v>0</v>
      </c>
      <c r="R86" s="65">
        <v>0</v>
      </c>
      <c r="S86" s="65">
        <v>0</v>
      </c>
      <c r="T86" s="65">
        <v>0</v>
      </c>
      <c r="U86" s="65">
        <v>0</v>
      </c>
      <c r="V86" s="65">
        <v>0</v>
      </c>
      <c r="W86" s="65">
        <v>0</v>
      </c>
      <c r="X86" s="65">
        <v>0</v>
      </c>
      <c r="Y86" s="65">
        <v>0</v>
      </c>
      <c r="Z86" s="65">
        <v>0</v>
      </c>
      <c r="AA86" s="65">
        <v>0</v>
      </c>
      <c r="AB86" s="65">
        <v>0</v>
      </c>
      <c r="AC86" s="65">
        <v>0</v>
      </c>
      <c r="AD86" s="65">
        <v>0</v>
      </c>
      <c r="AE86" s="65">
        <v>0</v>
      </c>
      <c r="AF86" s="65">
        <v>0</v>
      </c>
      <c r="AG86" s="65">
        <v>0</v>
      </c>
      <c r="AH86" s="65">
        <v>0</v>
      </c>
      <c r="AI86" s="65">
        <v>0</v>
      </c>
      <c r="AJ86" s="65">
        <v>0</v>
      </c>
      <c r="AK86" s="65">
        <v>0</v>
      </c>
      <c r="AL86" s="65">
        <v>0</v>
      </c>
      <c r="AM86" s="65">
        <v>0</v>
      </c>
      <c r="AN86" s="65">
        <v>0</v>
      </c>
      <c r="AO86" s="65">
        <v>55812.528094499998</v>
      </c>
      <c r="AP86" s="65">
        <v>0</v>
      </c>
      <c r="AQ86" s="65">
        <v>0</v>
      </c>
      <c r="AR86" s="65">
        <v>0</v>
      </c>
      <c r="AS86" s="65">
        <v>0</v>
      </c>
      <c r="AT86" s="65">
        <v>0</v>
      </c>
      <c r="AU86" s="65">
        <v>0</v>
      </c>
      <c r="AV86" s="65">
        <v>0</v>
      </c>
      <c r="AW86" s="65">
        <v>0</v>
      </c>
      <c r="AX86" s="65">
        <v>0</v>
      </c>
      <c r="AY86" s="65">
        <v>0</v>
      </c>
      <c r="AZ86" s="65">
        <v>0</v>
      </c>
      <c r="BA86" s="65">
        <v>0</v>
      </c>
      <c r="BB86" s="65">
        <v>0</v>
      </c>
      <c r="BC86" s="65">
        <v>0</v>
      </c>
      <c r="BD86" s="65">
        <v>0</v>
      </c>
      <c r="BE86" s="65">
        <v>0</v>
      </c>
      <c r="BF86" s="65">
        <v>0</v>
      </c>
      <c r="BG86" s="65">
        <v>0</v>
      </c>
      <c r="BH86" s="65">
        <v>0</v>
      </c>
      <c r="BI86" s="65">
        <v>0</v>
      </c>
      <c r="BJ86" s="65">
        <v>0</v>
      </c>
      <c r="BK86" s="65">
        <v>0</v>
      </c>
      <c r="BL86" s="65">
        <v>0</v>
      </c>
      <c r="BM86" s="65">
        <f t="shared" si="48"/>
        <v>55812.528094499998</v>
      </c>
      <c r="BN86" s="65"/>
      <c r="BO86" s="65">
        <v>6890.9</v>
      </c>
      <c r="BP86" s="65">
        <v>0</v>
      </c>
      <c r="BQ86" s="65">
        <f t="shared" si="46"/>
        <v>6890.9</v>
      </c>
      <c r="BR86" s="65">
        <f t="shared" si="37"/>
        <v>62703.428094499999</v>
      </c>
      <c r="BS86" s="65">
        <v>0</v>
      </c>
      <c r="BT86" s="65">
        <v>0</v>
      </c>
      <c r="BU86" s="65">
        <f t="shared" si="42"/>
        <v>0</v>
      </c>
      <c r="BV86" s="65">
        <f>2264.84097990269-50</f>
        <v>2214.8409799026899</v>
      </c>
      <c r="BW86" s="65">
        <v>25</v>
      </c>
      <c r="BX86" s="65">
        <f t="shared" si="47"/>
        <v>2189.8409799026899</v>
      </c>
      <c r="BY86" s="65">
        <f t="shared" si="38"/>
        <v>64893.269074402691</v>
      </c>
    </row>
    <row r="87" spans="1:77" ht="12.75" customHeight="1">
      <c r="A87" s="6" t="s">
        <v>133</v>
      </c>
      <c r="B87" s="7" t="s">
        <v>134</v>
      </c>
      <c r="C87" s="65">
        <v>0</v>
      </c>
      <c r="D87" s="65">
        <v>0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  <c r="J87" s="65">
        <v>0</v>
      </c>
      <c r="K87" s="65">
        <v>0</v>
      </c>
      <c r="L87" s="65">
        <v>0</v>
      </c>
      <c r="M87" s="65">
        <v>0</v>
      </c>
      <c r="N87" s="65">
        <v>0</v>
      </c>
      <c r="O87" s="65">
        <v>0</v>
      </c>
      <c r="P87" s="65">
        <v>0</v>
      </c>
      <c r="Q87" s="65">
        <v>0</v>
      </c>
      <c r="R87" s="65">
        <v>0</v>
      </c>
      <c r="S87" s="65">
        <v>0</v>
      </c>
      <c r="T87" s="65">
        <v>0</v>
      </c>
      <c r="U87" s="65">
        <v>0</v>
      </c>
      <c r="V87" s="65">
        <v>0</v>
      </c>
      <c r="W87" s="65">
        <v>0</v>
      </c>
      <c r="X87" s="65">
        <v>0</v>
      </c>
      <c r="Y87" s="65">
        <v>0</v>
      </c>
      <c r="Z87" s="65">
        <v>0</v>
      </c>
      <c r="AA87" s="65">
        <v>0</v>
      </c>
      <c r="AB87" s="65">
        <v>0</v>
      </c>
      <c r="AC87" s="65">
        <v>0</v>
      </c>
      <c r="AD87" s="65">
        <v>84.344999999999999</v>
      </c>
      <c r="AE87" s="65">
        <v>0</v>
      </c>
      <c r="AF87" s="65">
        <v>0</v>
      </c>
      <c r="AG87" s="65">
        <v>0</v>
      </c>
      <c r="AH87" s="65">
        <v>0</v>
      </c>
      <c r="AI87" s="65">
        <v>0</v>
      </c>
      <c r="AJ87" s="65">
        <v>0</v>
      </c>
      <c r="AK87" s="65">
        <v>0</v>
      </c>
      <c r="AL87" s="65">
        <v>0</v>
      </c>
      <c r="AM87" s="65">
        <v>0</v>
      </c>
      <c r="AN87" s="65">
        <v>0</v>
      </c>
      <c r="AO87" s="65">
        <v>181.92335519999997</v>
      </c>
      <c r="AP87" s="65">
        <v>0</v>
      </c>
      <c r="AQ87" s="65">
        <v>0</v>
      </c>
      <c r="AR87" s="65">
        <v>0</v>
      </c>
      <c r="AS87" s="65">
        <v>0</v>
      </c>
      <c r="AT87" s="65">
        <v>0</v>
      </c>
      <c r="AU87" s="65">
        <v>0</v>
      </c>
      <c r="AV87" s="65">
        <v>185.00569913388225</v>
      </c>
      <c r="AW87" s="65">
        <v>177.71132313666422</v>
      </c>
      <c r="AX87" s="65">
        <v>242.23437958794298</v>
      </c>
      <c r="AY87" s="65">
        <v>1109.5231459260558</v>
      </c>
      <c r="AZ87" s="65">
        <v>2794.8205682910002</v>
      </c>
      <c r="BA87" s="65">
        <v>255.66884763226255</v>
      </c>
      <c r="BB87" s="65">
        <v>481.77014061865276</v>
      </c>
      <c r="BC87" s="65">
        <v>10746.3054276846</v>
      </c>
      <c r="BD87" s="65">
        <v>1730.3643762003574</v>
      </c>
      <c r="BE87" s="65">
        <v>86.106219432666393</v>
      </c>
      <c r="BF87" s="65">
        <v>324.20133537171677</v>
      </c>
      <c r="BG87" s="65">
        <v>0</v>
      </c>
      <c r="BH87" s="65">
        <v>0</v>
      </c>
      <c r="BI87" s="65">
        <v>0</v>
      </c>
      <c r="BJ87" s="65">
        <v>0</v>
      </c>
      <c r="BK87" s="65">
        <v>0</v>
      </c>
      <c r="BL87" s="65">
        <v>0</v>
      </c>
      <c r="BM87" s="65">
        <f t="shared" si="48"/>
        <v>18399.979818215797</v>
      </c>
      <c r="BN87" s="65"/>
      <c r="BO87" s="65"/>
      <c r="BP87" s="65">
        <v>0</v>
      </c>
      <c r="BQ87" s="65">
        <f t="shared" si="46"/>
        <v>0</v>
      </c>
      <c r="BR87" s="65">
        <f t="shared" si="37"/>
        <v>18399.979818215797</v>
      </c>
      <c r="BS87" s="65">
        <v>0</v>
      </c>
      <c r="BT87" s="65">
        <v>0</v>
      </c>
      <c r="BU87" s="65">
        <f t="shared" si="42"/>
        <v>0</v>
      </c>
      <c r="BV87" s="65">
        <v>774.44005288232768</v>
      </c>
      <c r="BW87" s="65"/>
      <c r="BX87" s="65">
        <f t="shared" si="47"/>
        <v>774.44005288232768</v>
      </c>
      <c r="BY87" s="65">
        <f t="shared" si="38"/>
        <v>19174.419871098125</v>
      </c>
    </row>
    <row r="88" spans="1:77" ht="12.75" customHeight="1">
      <c r="A88" s="6" t="s">
        <v>135</v>
      </c>
      <c r="B88" s="7" t="s">
        <v>136</v>
      </c>
      <c r="C88" s="65">
        <v>10000</v>
      </c>
      <c r="D88" s="65">
        <v>0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  <c r="J88" s="65">
        <v>0</v>
      </c>
      <c r="K88" s="65">
        <v>0</v>
      </c>
      <c r="L88" s="65">
        <v>0</v>
      </c>
      <c r="M88" s="65">
        <v>0</v>
      </c>
      <c r="N88" s="65">
        <v>0</v>
      </c>
      <c r="O88" s="65">
        <v>0</v>
      </c>
      <c r="P88" s="65">
        <v>0</v>
      </c>
      <c r="Q88" s="65">
        <v>0</v>
      </c>
      <c r="R88" s="65">
        <v>0</v>
      </c>
      <c r="S88" s="65">
        <v>0</v>
      </c>
      <c r="T88" s="65">
        <v>0</v>
      </c>
      <c r="U88" s="65">
        <v>0</v>
      </c>
      <c r="V88" s="65">
        <v>1101.4751646912421</v>
      </c>
      <c r="W88" s="65">
        <v>0</v>
      </c>
      <c r="X88" s="65">
        <v>0</v>
      </c>
      <c r="Y88" s="65">
        <v>0</v>
      </c>
      <c r="Z88" s="65">
        <v>0</v>
      </c>
      <c r="AA88" s="65">
        <v>0</v>
      </c>
      <c r="AB88" s="65">
        <v>0</v>
      </c>
      <c r="AC88" s="65">
        <v>0</v>
      </c>
      <c r="AD88" s="65">
        <v>0</v>
      </c>
      <c r="AE88" s="65">
        <v>0</v>
      </c>
      <c r="AF88" s="65">
        <v>0</v>
      </c>
      <c r="AG88" s="65">
        <v>0</v>
      </c>
      <c r="AH88" s="65">
        <v>0</v>
      </c>
      <c r="AI88" s="65">
        <v>0</v>
      </c>
      <c r="AJ88" s="65">
        <v>0</v>
      </c>
      <c r="AK88" s="65">
        <v>0</v>
      </c>
      <c r="AL88" s="65">
        <v>0</v>
      </c>
      <c r="AM88" s="65">
        <v>0</v>
      </c>
      <c r="AN88" s="65">
        <v>0</v>
      </c>
      <c r="AO88" s="65">
        <v>0</v>
      </c>
      <c r="AP88" s="65">
        <v>0</v>
      </c>
      <c r="AQ88" s="65">
        <v>0</v>
      </c>
      <c r="AR88" s="65">
        <v>0</v>
      </c>
      <c r="AS88" s="65">
        <v>0</v>
      </c>
      <c r="AT88" s="65">
        <v>0</v>
      </c>
      <c r="AU88" s="65">
        <v>0</v>
      </c>
      <c r="AV88" s="65">
        <v>0</v>
      </c>
      <c r="AW88" s="65">
        <v>0</v>
      </c>
      <c r="AX88" s="65">
        <v>0</v>
      </c>
      <c r="AY88" s="65">
        <v>0</v>
      </c>
      <c r="AZ88" s="65">
        <v>3058.8</v>
      </c>
      <c r="BA88" s="65">
        <v>0</v>
      </c>
      <c r="BB88" s="65">
        <v>0</v>
      </c>
      <c r="BC88" s="65">
        <v>0</v>
      </c>
      <c r="BD88" s="65">
        <v>0</v>
      </c>
      <c r="BE88" s="65">
        <v>0</v>
      </c>
      <c r="BF88" s="65">
        <v>0</v>
      </c>
      <c r="BG88" s="65">
        <v>0</v>
      </c>
      <c r="BH88" s="65">
        <v>0</v>
      </c>
      <c r="BI88" s="65">
        <v>0</v>
      </c>
      <c r="BJ88" s="65">
        <v>0</v>
      </c>
      <c r="BK88" s="65">
        <v>0</v>
      </c>
      <c r="BL88" s="65">
        <v>1164</v>
      </c>
      <c r="BM88" s="65">
        <f t="shared" si="48"/>
        <v>15324.275164691244</v>
      </c>
      <c r="BN88" s="65"/>
      <c r="BO88" s="65"/>
      <c r="BP88" s="65">
        <v>0</v>
      </c>
      <c r="BQ88" s="65">
        <f t="shared" si="46"/>
        <v>0</v>
      </c>
      <c r="BR88" s="65">
        <f t="shared" si="37"/>
        <v>15324.275164691244</v>
      </c>
      <c r="BS88" s="65">
        <v>0</v>
      </c>
      <c r="BT88" s="65">
        <v>0</v>
      </c>
      <c r="BU88" s="65">
        <f t="shared" si="42"/>
        <v>0</v>
      </c>
      <c r="BV88" s="65">
        <v>0</v>
      </c>
      <c r="BW88" s="65"/>
      <c r="BX88" s="65">
        <f t="shared" si="47"/>
        <v>0</v>
      </c>
      <c r="BY88" s="65">
        <f t="shared" si="38"/>
        <v>15324.275164691244</v>
      </c>
    </row>
    <row r="89" spans="1:77" ht="12.75" customHeight="1">
      <c r="A89" s="6" t="s">
        <v>137</v>
      </c>
      <c r="B89" s="7" t="s">
        <v>138</v>
      </c>
      <c r="C89" s="65">
        <v>0</v>
      </c>
      <c r="D89" s="65">
        <v>0</v>
      </c>
      <c r="E89" s="65">
        <v>0</v>
      </c>
      <c r="F89" s="65">
        <v>0</v>
      </c>
      <c r="G89" s="65">
        <v>3630.9545345727479</v>
      </c>
      <c r="H89" s="65">
        <v>0</v>
      </c>
      <c r="I89" s="65">
        <v>0</v>
      </c>
      <c r="J89" s="65">
        <v>4.9744104640869651</v>
      </c>
      <c r="K89" s="65">
        <v>91.430569151444757</v>
      </c>
      <c r="L89" s="65">
        <v>49.106774195225285</v>
      </c>
      <c r="M89" s="65">
        <v>18.499026833803402</v>
      </c>
      <c r="N89" s="65">
        <v>3.2784177623726876E-3</v>
      </c>
      <c r="O89" s="65">
        <v>2.6646546997133487</v>
      </c>
      <c r="P89" s="65">
        <v>0</v>
      </c>
      <c r="Q89" s="65">
        <v>0</v>
      </c>
      <c r="R89" s="65">
        <v>0</v>
      </c>
      <c r="S89" s="65">
        <v>2.3169501478506164E-2</v>
      </c>
      <c r="T89" s="65">
        <v>1.2151694004860301</v>
      </c>
      <c r="U89" s="65">
        <v>2.4627029341307729</v>
      </c>
      <c r="V89" s="65">
        <v>2842.3840113822298</v>
      </c>
      <c r="W89" s="65">
        <v>0</v>
      </c>
      <c r="X89" s="65">
        <v>1.813902943654494</v>
      </c>
      <c r="Y89" s="65">
        <v>43.238539852699738</v>
      </c>
      <c r="Z89" s="65">
        <v>15.039236200792116</v>
      </c>
      <c r="AA89" s="65">
        <v>71.610360156484575</v>
      </c>
      <c r="AB89" s="65">
        <v>65.85378344015345</v>
      </c>
      <c r="AC89" s="65">
        <v>0</v>
      </c>
      <c r="AD89" s="65">
        <v>0</v>
      </c>
      <c r="AE89" s="65">
        <v>0</v>
      </c>
      <c r="AF89" s="65">
        <v>2152.9558784000001</v>
      </c>
      <c r="AG89" s="65">
        <v>0</v>
      </c>
      <c r="AH89" s="65">
        <v>0</v>
      </c>
      <c r="AI89" s="65">
        <v>0</v>
      </c>
      <c r="AJ89" s="65">
        <v>0</v>
      </c>
      <c r="AK89" s="65">
        <v>0</v>
      </c>
      <c r="AL89" s="65">
        <v>0</v>
      </c>
      <c r="AM89" s="65">
        <v>0</v>
      </c>
      <c r="AN89" s="65">
        <v>0</v>
      </c>
      <c r="AO89" s="65">
        <v>0</v>
      </c>
      <c r="AP89" s="65">
        <v>0</v>
      </c>
      <c r="AQ89" s="65">
        <v>0</v>
      </c>
      <c r="AR89" s="65">
        <v>0</v>
      </c>
      <c r="AS89" s="65">
        <v>0</v>
      </c>
      <c r="AT89" s="65">
        <v>0</v>
      </c>
      <c r="AU89" s="65">
        <v>0</v>
      </c>
      <c r="AV89" s="65">
        <v>0</v>
      </c>
      <c r="AW89" s="65">
        <v>0</v>
      </c>
      <c r="AX89" s="65">
        <v>0</v>
      </c>
      <c r="AY89" s="65">
        <v>0</v>
      </c>
      <c r="AZ89" s="65">
        <v>0</v>
      </c>
      <c r="BA89" s="65">
        <v>0</v>
      </c>
      <c r="BB89" s="65">
        <v>0</v>
      </c>
      <c r="BC89" s="65">
        <v>0</v>
      </c>
      <c r="BD89" s="65">
        <v>0</v>
      </c>
      <c r="BE89" s="65">
        <v>0</v>
      </c>
      <c r="BF89" s="65">
        <v>0</v>
      </c>
      <c r="BG89" s="65">
        <v>0</v>
      </c>
      <c r="BH89" s="65">
        <v>0</v>
      </c>
      <c r="BI89" s="65">
        <v>0</v>
      </c>
      <c r="BJ89" s="65">
        <v>0</v>
      </c>
      <c r="BK89" s="65">
        <v>0</v>
      </c>
      <c r="BL89" s="65">
        <v>0</v>
      </c>
      <c r="BM89" s="65">
        <f t="shared" si="48"/>
        <v>8994.230002546894</v>
      </c>
      <c r="BN89" s="65"/>
      <c r="BO89" s="65"/>
      <c r="BP89" s="65">
        <v>0</v>
      </c>
      <c r="BQ89" s="65">
        <f t="shared" si="46"/>
        <v>0</v>
      </c>
      <c r="BR89" s="65">
        <f t="shared" si="37"/>
        <v>8994.230002546894</v>
      </c>
      <c r="BS89" s="65">
        <v>0</v>
      </c>
      <c r="BT89" s="65">
        <v>0</v>
      </c>
      <c r="BU89" s="65">
        <f t="shared" si="42"/>
        <v>0</v>
      </c>
      <c r="BV89" s="65">
        <v>112.44810604858355</v>
      </c>
      <c r="BW89" s="65"/>
      <c r="BX89" s="65">
        <f t="shared" si="47"/>
        <v>112.44810604858355</v>
      </c>
      <c r="BY89" s="65">
        <f t="shared" si="38"/>
        <v>9106.6781085954772</v>
      </c>
    </row>
    <row r="90" spans="1:77" ht="12.75" customHeight="1">
      <c r="A90" s="6" t="s">
        <v>139</v>
      </c>
      <c r="B90" s="7" t="s">
        <v>140</v>
      </c>
      <c r="C90" s="65">
        <v>0</v>
      </c>
      <c r="D90" s="65">
        <v>0</v>
      </c>
      <c r="E90" s="65">
        <v>0</v>
      </c>
      <c r="F90" s="65">
        <v>0</v>
      </c>
      <c r="G90" s="65">
        <v>1248.0582672127098</v>
      </c>
      <c r="H90" s="65">
        <v>0.1143564519704737</v>
      </c>
      <c r="I90" s="65">
        <v>1.2604864052663876</v>
      </c>
      <c r="J90" s="65">
        <v>785.87078964224077</v>
      </c>
      <c r="K90" s="65">
        <v>1373.4108675490302</v>
      </c>
      <c r="L90" s="65">
        <v>14.486041503698473</v>
      </c>
      <c r="M90" s="65">
        <v>256.36381387994356</v>
      </c>
      <c r="N90" s="65">
        <v>0.73398169827601412</v>
      </c>
      <c r="O90" s="65">
        <v>76.449070790079972</v>
      </c>
      <c r="P90" s="65">
        <v>0</v>
      </c>
      <c r="Q90" s="65">
        <v>92.898536549027412</v>
      </c>
      <c r="R90" s="65">
        <v>1.342068100648806</v>
      </c>
      <c r="S90" s="65">
        <v>1.208744091164714</v>
      </c>
      <c r="T90" s="65">
        <v>170.11808744535651</v>
      </c>
      <c r="U90" s="65">
        <v>55.366397972722311</v>
      </c>
      <c r="V90" s="65">
        <v>0</v>
      </c>
      <c r="W90" s="65">
        <v>0</v>
      </c>
      <c r="X90" s="65">
        <v>3.2814927550198014</v>
      </c>
      <c r="Y90" s="65">
        <v>90.251371779419173</v>
      </c>
      <c r="Z90" s="65">
        <v>55.428325317825269</v>
      </c>
      <c r="AA90" s="65">
        <v>327.65239626236814</v>
      </c>
      <c r="AB90" s="65">
        <v>335.43860779904912</v>
      </c>
      <c r="AC90" s="65">
        <v>0</v>
      </c>
      <c r="AD90" s="65">
        <v>410.12799999999999</v>
      </c>
      <c r="AE90" s="65">
        <v>0</v>
      </c>
      <c r="AF90" s="65">
        <v>0</v>
      </c>
      <c r="AG90" s="65">
        <v>0</v>
      </c>
      <c r="AH90" s="65">
        <v>0</v>
      </c>
      <c r="AI90" s="65">
        <v>0</v>
      </c>
      <c r="AJ90" s="65">
        <v>0</v>
      </c>
      <c r="AK90" s="65">
        <v>0</v>
      </c>
      <c r="AL90" s="65">
        <v>0</v>
      </c>
      <c r="AM90" s="65">
        <v>0</v>
      </c>
      <c r="AN90" s="65">
        <v>0</v>
      </c>
      <c r="AO90" s="65">
        <v>0</v>
      </c>
      <c r="AP90" s="65">
        <v>0</v>
      </c>
      <c r="AQ90" s="65">
        <v>0</v>
      </c>
      <c r="AR90" s="65">
        <v>0</v>
      </c>
      <c r="AS90" s="65">
        <v>0</v>
      </c>
      <c r="AT90" s="65">
        <v>0</v>
      </c>
      <c r="AU90" s="65">
        <v>0</v>
      </c>
      <c r="AV90" s="65">
        <v>0</v>
      </c>
      <c r="AW90" s="65">
        <v>0</v>
      </c>
      <c r="AX90" s="65">
        <v>0</v>
      </c>
      <c r="AY90" s="65">
        <v>0</v>
      </c>
      <c r="AZ90" s="65">
        <v>0</v>
      </c>
      <c r="BA90" s="65">
        <v>0</v>
      </c>
      <c r="BB90" s="65">
        <v>0</v>
      </c>
      <c r="BC90" s="65">
        <v>0</v>
      </c>
      <c r="BD90" s="65">
        <v>0</v>
      </c>
      <c r="BE90" s="65">
        <v>0</v>
      </c>
      <c r="BF90" s="65">
        <v>0</v>
      </c>
      <c r="BG90" s="65">
        <v>0</v>
      </c>
      <c r="BH90" s="65">
        <v>0</v>
      </c>
      <c r="BI90" s="65">
        <v>0</v>
      </c>
      <c r="BJ90" s="65">
        <v>0</v>
      </c>
      <c r="BK90" s="65">
        <v>0</v>
      </c>
      <c r="BL90" s="65">
        <v>0</v>
      </c>
      <c r="BM90" s="65">
        <f t="shared" si="48"/>
        <v>5299.8617032058173</v>
      </c>
      <c r="BN90" s="65"/>
      <c r="BO90" s="65"/>
      <c r="BP90" s="65">
        <v>0</v>
      </c>
      <c r="BQ90" s="65">
        <f t="shared" si="46"/>
        <v>0</v>
      </c>
      <c r="BR90" s="65">
        <f t="shared" si="37"/>
        <v>5299.8617032058173</v>
      </c>
      <c r="BS90" s="65">
        <v>0</v>
      </c>
      <c r="BT90" s="65">
        <v>0</v>
      </c>
      <c r="BU90" s="65">
        <f t="shared" si="42"/>
        <v>0</v>
      </c>
      <c r="BV90" s="65">
        <v>218.17218169194695</v>
      </c>
      <c r="BW90" s="65"/>
      <c r="BX90" s="65">
        <f t="shared" si="47"/>
        <v>218.17218169194695</v>
      </c>
      <c r="BY90" s="65">
        <f t="shared" si="38"/>
        <v>5518.0338848977644</v>
      </c>
    </row>
    <row r="91" spans="1:77" ht="12.75" customHeight="1">
      <c r="A91" s="6" t="s">
        <v>141</v>
      </c>
      <c r="B91" s="7" t="s">
        <v>142</v>
      </c>
      <c r="C91" s="65">
        <v>0</v>
      </c>
      <c r="D91" s="65">
        <v>0</v>
      </c>
      <c r="E91" s="65">
        <v>0</v>
      </c>
      <c r="F91" s="65">
        <v>0</v>
      </c>
      <c r="G91" s="65">
        <v>0</v>
      </c>
      <c r="H91" s="65">
        <v>0</v>
      </c>
      <c r="I91" s="65">
        <v>0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  <c r="O91" s="65">
        <v>0</v>
      </c>
      <c r="P91" s="65">
        <v>0</v>
      </c>
      <c r="Q91" s="65">
        <v>0</v>
      </c>
      <c r="R91" s="65">
        <v>0</v>
      </c>
      <c r="S91" s="65">
        <v>0</v>
      </c>
      <c r="T91" s="65">
        <v>0</v>
      </c>
      <c r="U91" s="65">
        <v>0</v>
      </c>
      <c r="V91" s="65">
        <v>0</v>
      </c>
      <c r="W91" s="65">
        <v>0</v>
      </c>
      <c r="X91" s="65">
        <v>0</v>
      </c>
      <c r="Y91" s="65">
        <v>0</v>
      </c>
      <c r="Z91" s="65">
        <v>0</v>
      </c>
      <c r="AA91" s="65">
        <v>0</v>
      </c>
      <c r="AB91" s="65">
        <v>2749.5</v>
      </c>
      <c r="AC91" s="65">
        <v>0</v>
      </c>
      <c r="AD91" s="65">
        <v>0</v>
      </c>
      <c r="AE91" s="65">
        <v>0</v>
      </c>
      <c r="AF91" s="65">
        <v>0</v>
      </c>
      <c r="AG91" s="65">
        <v>0</v>
      </c>
      <c r="AH91" s="65">
        <v>0</v>
      </c>
      <c r="AI91" s="65">
        <v>0</v>
      </c>
      <c r="AJ91" s="65">
        <v>0</v>
      </c>
      <c r="AK91" s="65">
        <v>0</v>
      </c>
      <c r="AL91" s="65">
        <v>0</v>
      </c>
      <c r="AM91" s="65">
        <v>0</v>
      </c>
      <c r="AN91" s="65">
        <v>0</v>
      </c>
      <c r="AO91" s="65">
        <v>0</v>
      </c>
      <c r="AP91" s="65">
        <v>0</v>
      </c>
      <c r="AQ91" s="65">
        <v>0</v>
      </c>
      <c r="AR91" s="65">
        <v>0</v>
      </c>
      <c r="AS91" s="65">
        <v>0</v>
      </c>
      <c r="AT91" s="65">
        <v>0</v>
      </c>
      <c r="AU91" s="65">
        <v>0</v>
      </c>
      <c r="AV91" s="65">
        <v>0</v>
      </c>
      <c r="AW91" s="65">
        <v>0</v>
      </c>
      <c r="AX91" s="65">
        <v>0</v>
      </c>
      <c r="AY91" s="65">
        <v>0</v>
      </c>
      <c r="AZ91" s="65">
        <v>0</v>
      </c>
      <c r="BA91" s="65">
        <v>0</v>
      </c>
      <c r="BB91" s="65">
        <v>0</v>
      </c>
      <c r="BC91" s="65">
        <v>0</v>
      </c>
      <c r="BD91" s="65">
        <v>0</v>
      </c>
      <c r="BE91" s="65">
        <v>0</v>
      </c>
      <c r="BF91" s="65">
        <v>0</v>
      </c>
      <c r="BG91" s="65">
        <v>0</v>
      </c>
      <c r="BH91" s="65">
        <v>0</v>
      </c>
      <c r="BI91" s="65">
        <v>0</v>
      </c>
      <c r="BJ91" s="65">
        <v>0</v>
      </c>
      <c r="BK91" s="65">
        <v>0</v>
      </c>
      <c r="BL91" s="65">
        <v>0</v>
      </c>
      <c r="BM91" s="65">
        <f t="shared" si="48"/>
        <v>2749.5</v>
      </c>
      <c r="BN91" s="65"/>
      <c r="BO91" s="65"/>
      <c r="BP91" s="65">
        <v>0</v>
      </c>
      <c r="BQ91" s="65">
        <f t="shared" si="46"/>
        <v>0</v>
      </c>
      <c r="BR91" s="65">
        <f t="shared" si="37"/>
        <v>2749.5</v>
      </c>
      <c r="BS91" s="65">
        <v>0</v>
      </c>
      <c r="BT91" s="65">
        <v>0</v>
      </c>
      <c r="BU91" s="65">
        <f t="shared" si="42"/>
        <v>0</v>
      </c>
      <c r="BV91" s="65">
        <v>0</v>
      </c>
      <c r="BW91" s="65"/>
      <c r="BX91" s="65">
        <f t="shared" si="47"/>
        <v>0</v>
      </c>
      <c r="BY91" s="65">
        <f t="shared" si="38"/>
        <v>2749.5</v>
      </c>
    </row>
    <row r="92" spans="1:77" ht="12.75" customHeight="1">
      <c r="A92" s="4" t="s">
        <v>143</v>
      </c>
      <c r="B92" s="5" t="s">
        <v>144</v>
      </c>
      <c r="C92" s="64">
        <f t="shared" ref="C92:AH92" si="49">C93+C94+C95+C96+C97+C98+C99+C100</f>
        <v>0</v>
      </c>
      <c r="D92" s="64">
        <f t="shared" si="49"/>
        <v>0</v>
      </c>
      <c r="E92" s="64">
        <f t="shared" si="49"/>
        <v>0</v>
      </c>
      <c r="F92" s="64">
        <f t="shared" si="49"/>
        <v>0</v>
      </c>
      <c r="G92" s="64">
        <f t="shared" si="49"/>
        <v>1450.2976399497084</v>
      </c>
      <c r="H92" s="64">
        <f t="shared" si="49"/>
        <v>9.4951705100335531</v>
      </c>
      <c r="I92" s="64">
        <f t="shared" si="49"/>
        <v>4.2452235951408068E-2</v>
      </c>
      <c r="J92" s="64">
        <f t="shared" si="49"/>
        <v>27.652594760861216</v>
      </c>
      <c r="K92" s="64">
        <f t="shared" si="49"/>
        <v>12.606430480394293</v>
      </c>
      <c r="L92" s="64">
        <f t="shared" si="49"/>
        <v>16.091001061914454</v>
      </c>
      <c r="M92" s="64">
        <f t="shared" si="49"/>
        <v>125.86732018688559</v>
      </c>
      <c r="N92" s="64">
        <f t="shared" si="49"/>
        <v>15.228250506221134</v>
      </c>
      <c r="O92" s="64">
        <f t="shared" si="49"/>
        <v>73.946141373627114</v>
      </c>
      <c r="P92" s="64">
        <f t="shared" si="49"/>
        <v>0.97807855373564445</v>
      </c>
      <c r="Q92" s="64">
        <f t="shared" si="49"/>
        <v>224.2721848641111</v>
      </c>
      <c r="R92" s="64">
        <f t="shared" si="49"/>
        <v>321.78369348445506</v>
      </c>
      <c r="S92" s="64">
        <f t="shared" si="49"/>
        <v>186.42549560883594</v>
      </c>
      <c r="T92" s="64">
        <f t="shared" si="49"/>
        <v>83.660946979482333</v>
      </c>
      <c r="U92" s="64">
        <f t="shared" si="49"/>
        <v>592.02030994443714</v>
      </c>
      <c r="V92" s="64">
        <f t="shared" si="49"/>
        <v>0</v>
      </c>
      <c r="W92" s="64">
        <f t="shared" si="49"/>
        <v>16.210937792056388</v>
      </c>
      <c r="X92" s="64">
        <f t="shared" si="49"/>
        <v>339.19479237119651</v>
      </c>
      <c r="Y92" s="64">
        <f t="shared" si="49"/>
        <v>37.63813352869073</v>
      </c>
      <c r="Z92" s="64">
        <f t="shared" si="49"/>
        <v>5.9796465693433225</v>
      </c>
      <c r="AA92" s="64">
        <f t="shared" si="49"/>
        <v>85.374262037386018</v>
      </c>
      <c r="AB92" s="64">
        <f t="shared" si="49"/>
        <v>44.261871537925522</v>
      </c>
      <c r="AC92" s="64">
        <f t="shared" si="49"/>
        <v>1951.451377399821</v>
      </c>
      <c r="AD92" s="64">
        <f t="shared" si="49"/>
        <v>5633.05</v>
      </c>
      <c r="AE92" s="64">
        <f t="shared" si="49"/>
        <v>0</v>
      </c>
      <c r="AF92" s="64">
        <f t="shared" si="49"/>
        <v>67.780194199999997</v>
      </c>
      <c r="AG92" s="64">
        <f t="shared" si="49"/>
        <v>0</v>
      </c>
      <c r="AH92" s="64">
        <f t="shared" si="49"/>
        <v>0</v>
      </c>
      <c r="AI92" s="64">
        <f t="shared" ref="AI92:BN92" si="50">AI93+AI94+AI95+AI96+AI97+AI98+AI99+AI100</f>
        <v>1984.6867182000001</v>
      </c>
      <c r="AJ92" s="64">
        <f t="shared" si="50"/>
        <v>0.55044610000000005</v>
      </c>
      <c r="AK92" s="64">
        <f t="shared" si="50"/>
        <v>1.4586026000000001</v>
      </c>
      <c r="AL92" s="64">
        <f t="shared" si="50"/>
        <v>0</v>
      </c>
      <c r="AM92" s="64">
        <f t="shared" si="50"/>
        <v>3070.9834977774999</v>
      </c>
      <c r="AN92" s="64">
        <f t="shared" si="50"/>
        <v>820.14039646423396</v>
      </c>
      <c r="AO92" s="64">
        <f t="shared" si="50"/>
        <v>722.94771379999997</v>
      </c>
      <c r="AP92" s="64">
        <f t="shared" si="50"/>
        <v>0</v>
      </c>
      <c r="AQ92" s="64">
        <f t="shared" si="50"/>
        <v>16.600000000000001</v>
      </c>
      <c r="AR92" s="64">
        <f t="shared" si="50"/>
        <v>88.7</v>
      </c>
      <c r="AS92" s="64">
        <f t="shared" si="50"/>
        <v>3772.4664058910903</v>
      </c>
      <c r="AT92" s="64">
        <f t="shared" si="50"/>
        <v>2.2482650861328186E-2</v>
      </c>
      <c r="AU92" s="64">
        <f t="shared" si="50"/>
        <v>0</v>
      </c>
      <c r="AV92" s="64">
        <f t="shared" si="50"/>
        <v>40.442857220141981</v>
      </c>
      <c r="AW92" s="64">
        <f t="shared" si="50"/>
        <v>38.848282521380753</v>
      </c>
      <c r="AX92" s="64">
        <f t="shared" si="50"/>
        <v>52.953235891373026</v>
      </c>
      <c r="AY92" s="64">
        <f t="shared" si="50"/>
        <v>242.54542634742134</v>
      </c>
      <c r="AZ92" s="64">
        <f t="shared" si="50"/>
        <v>170.84693226778217</v>
      </c>
      <c r="BA92" s="64">
        <f t="shared" si="50"/>
        <v>0</v>
      </c>
      <c r="BB92" s="64">
        <f t="shared" si="50"/>
        <v>0</v>
      </c>
      <c r="BC92" s="64">
        <f t="shared" si="50"/>
        <v>355.44885112181157</v>
      </c>
      <c r="BD92" s="64">
        <f t="shared" si="50"/>
        <v>2.739181629962616E-2</v>
      </c>
      <c r="BE92" s="64">
        <f t="shared" si="50"/>
        <v>3.4194373709737318E-3</v>
      </c>
      <c r="BF92" s="64">
        <f t="shared" si="50"/>
        <v>0</v>
      </c>
      <c r="BG92" s="64">
        <f t="shared" si="50"/>
        <v>91544.334620321504</v>
      </c>
      <c r="BH92" s="64">
        <f t="shared" si="50"/>
        <v>99036.03054419579</v>
      </c>
      <c r="BI92" s="64">
        <f t="shared" si="50"/>
        <v>23150.011471963862</v>
      </c>
      <c r="BJ92" s="64">
        <f t="shared" si="50"/>
        <v>1813.2604666468258</v>
      </c>
      <c r="BK92" s="64">
        <f t="shared" si="50"/>
        <v>18305.855702989102</v>
      </c>
      <c r="BL92" s="64">
        <f t="shared" si="50"/>
        <v>1233.2766542863587</v>
      </c>
      <c r="BM92" s="64">
        <f t="shared" si="50"/>
        <v>257783.75104644778</v>
      </c>
      <c r="BN92" s="64">
        <f t="shared" si="50"/>
        <v>0</v>
      </c>
      <c r="BO92" s="64">
        <f t="shared" ref="BO92:CT92" si="51">BO93+BO94+BO95+BO96+BO97+BO98+BO99+BO100</f>
        <v>9708.5347514999994</v>
      </c>
      <c r="BP92" s="64">
        <v>0</v>
      </c>
      <c r="BQ92" s="64">
        <f t="shared" si="46"/>
        <v>9708.5347514999994</v>
      </c>
      <c r="BR92" s="64">
        <f t="shared" si="37"/>
        <v>267492.28579794778</v>
      </c>
      <c r="BS92" s="64">
        <f t="shared" ref="BS92:BY92" si="52">SUM(BS93:BS100)</f>
        <v>0</v>
      </c>
      <c r="BT92" s="64">
        <f t="shared" si="52"/>
        <v>0</v>
      </c>
      <c r="BU92" s="64">
        <f t="shared" si="52"/>
        <v>0</v>
      </c>
      <c r="BV92" s="64">
        <f t="shared" si="52"/>
        <v>10040.128176993916</v>
      </c>
      <c r="BW92" s="64">
        <f t="shared" si="52"/>
        <v>174.72</v>
      </c>
      <c r="BX92" s="64">
        <f t="shared" si="52"/>
        <v>9865.4081769939166</v>
      </c>
      <c r="BY92" s="64">
        <f t="shared" si="52"/>
        <v>277357.69397494168</v>
      </c>
    </row>
    <row r="93" spans="1:77" ht="12.75" customHeight="1">
      <c r="A93" s="6" t="s">
        <v>145</v>
      </c>
      <c r="B93" s="7" t="s">
        <v>146</v>
      </c>
      <c r="C93" s="65">
        <v>0</v>
      </c>
      <c r="D93" s="65">
        <v>0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  <c r="J93" s="65">
        <v>0</v>
      </c>
      <c r="K93" s="65">
        <v>0</v>
      </c>
      <c r="L93" s="65">
        <v>0</v>
      </c>
      <c r="M93" s="65">
        <v>0</v>
      </c>
      <c r="N93" s="65">
        <v>0</v>
      </c>
      <c r="O93" s="65">
        <v>0</v>
      </c>
      <c r="P93" s="65">
        <v>0</v>
      </c>
      <c r="Q93" s="65">
        <v>0</v>
      </c>
      <c r="R93" s="65">
        <v>0</v>
      </c>
      <c r="S93" s="65">
        <v>0</v>
      </c>
      <c r="T93" s="65">
        <v>0</v>
      </c>
      <c r="U93" s="65">
        <v>0</v>
      </c>
      <c r="V93" s="65">
        <v>0</v>
      </c>
      <c r="W93" s="65">
        <v>0</v>
      </c>
      <c r="X93" s="65">
        <v>0</v>
      </c>
      <c r="Y93" s="65">
        <v>0</v>
      </c>
      <c r="Z93" s="65">
        <v>0</v>
      </c>
      <c r="AA93" s="65">
        <v>0</v>
      </c>
      <c r="AB93" s="65">
        <v>0</v>
      </c>
      <c r="AC93" s="65">
        <v>0</v>
      </c>
      <c r="AD93" s="65">
        <v>0</v>
      </c>
      <c r="AE93" s="65">
        <v>0</v>
      </c>
      <c r="AF93" s="65">
        <v>0</v>
      </c>
      <c r="AG93" s="65">
        <v>0</v>
      </c>
      <c r="AH93" s="65">
        <v>0</v>
      </c>
      <c r="AI93" s="65">
        <v>0</v>
      </c>
      <c r="AJ93" s="65">
        <v>0</v>
      </c>
      <c r="AK93" s="65">
        <v>0</v>
      </c>
      <c r="AL93" s="65">
        <v>0</v>
      </c>
      <c r="AM93" s="65">
        <v>0</v>
      </c>
      <c r="AN93" s="65">
        <v>0</v>
      </c>
      <c r="AO93" s="65">
        <v>0</v>
      </c>
      <c r="AP93" s="65">
        <v>0</v>
      </c>
      <c r="AQ93" s="65">
        <v>0</v>
      </c>
      <c r="AR93" s="65">
        <v>0</v>
      </c>
      <c r="AS93" s="65">
        <v>0</v>
      </c>
      <c r="AT93" s="65">
        <v>0</v>
      </c>
      <c r="AU93" s="65">
        <v>0</v>
      </c>
      <c r="AV93" s="65">
        <v>0</v>
      </c>
      <c r="AW93" s="65">
        <v>0</v>
      </c>
      <c r="AX93" s="65">
        <v>0</v>
      </c>
      <c r="AY93" s="65">
        <v>0</v>
      </c>
      <c r="AZ93" s="65">
        <v>0</v>
      </c>
      <c r="BA93" s="65">
        <v>0</v>
      </c>
      <c r="BB93" s="65">
        <v>0</v>
      </c>
      <c r="BC93" s="65">
        <v>0</v>
      </c>
      <c r="BD93" s="65">
        <v>0</v>
      </c>
      <c r="BE93" s="65">
        <v>0</v>
      </c>
      <c r="BF93" s="65">
        <v>0</v>
      </c>
      <c r="BG93" s="65">
        <v>91544.334620321504</v>
      </c>
      <c r="BH93" s="65">
        <v>0</v>
      </c>
      <c r="BI93" s="65">
        <v>0</v>
      </c>
      <c r="BJ93" s="65">
        <v>0</v>
      </c>
      <c r="BK93" s="65">
        <v>0</v>
      </c>
      <c r="BL93" s="65">
        <v>0</v>
      </c>
      <c r="BM93" s="65">
        <f t="shared" si="48"/>
        <v>91544.334620321504</v>
      </c>
      <c r="BN93" s="65"/>
      <c r="BO93" s="65">
        <v>1154.5999999999999</v>
      </c>
      <c r="BP93" s="65">
        <v>0</v>
      </c>
      <c r="BQ93" s="65">
        <f t="shared" si="46"/>
        <v>1154.5999999999999</v>
      </c>
      <c r="BR93" s="65">
        <f t="shared" si="37"/>
        <v>92698.93462032151</v>
      </c>
      <c r="BS93" s="65">
        <v>0</v>
      </c>
      <c r="BT93" s="65">
        <v>0</v>
      </c>
      <c r="BU93" s="65">
        <f t="shared" si="42"/>
        <v>0</v>
      </c>
      <c r="BV93" s="65">
        <v>3533.6081268189341</v>
      </c>
      <c r="BW93" s="65"/>
      <c r="BX93" s="65">
        <f>BV93-BW93</f>
        <v>3533.6081268189341</v>
      </c>
      <c r="BY93" s="65">
        <f t="shared" si="38"/>
        <v>96232.54274714044</v>
      </c>
    </row>
    <row r="94" spans="1:77" ht="12.75" customHeight="1">
      <c r="A94" s="6" t="s">
        <v>147</v>
      </c>
      <c r="B94" s="7" t="s">
        <v>148</v>
      </c>
      <c r="C94" s="65">
        <v>0</v>
      </c>
      <c r="D94" s="65">
        <v>0</v>
      </c>
      <c r="E94" s="65">
        <v>0</v>
      </c>
      <c r="F94" s="65">
        <v>0</v>
      </c>
      <c r="G94" s="65">
        <v>0</v>
      </c>
      <c r="H94" s="65">
        <v>0</v>
      </c>
      <c r="I94" s="65">
        <v>0</v>
      </c>
      <c r="J94" s="65">
        <v>0</v>
      </c>
      <c r="K94" s="65">
        <v>0</v>
      </c>
      <c r="L94" s="65">
        <v>0</v>
      </c>
      <c r="M94" s="65">
        <v>0</v>
      </c>
      <c r="N94" s="65">
        <v>0</v>
      </c>
      <c r="O94" s="65">
        <v>0</v>
      </c>
      <c r="P94" s="65">
        <v>0</v>
      </c>
      <c r="Q94" s="65">
        <v>0</v>
      </c>
      <c r="R94" s="65">
        <v>0</v>
      </c>
      <c r="S94" s="65">
        <v>0</v>
      </c>
      <c r="T94" s="65">
        <v>0</v>
      </c>
      <c r="U94" s="65">
        <v>0</v>
      </c>
      <c r="V94" s="65">
        <v>0</v>
      </c>
      <c r="W94" s="65">
        <v>0</v>
      </c>
      <c r="X94" s="65">
        <v>0</v>
      </c>
      <c r="Y94" s="65">
        <v>0</v>
      </c>
      <c r="Z94" s="65">
        <v>0</v>
      </c>
      <c r="AA94" s="65">
        <v>0</v>
      </c>
      <c r="AB94" s="65">
        <v>0</v>
      </c>
      <c r="AC94" s="65">
        <v>0</v>
      </c>
      <c r="AD94" s="65">
        <v>0</v>
      </c>
      <c r="AE94" s="65">
        <v>0</v>
      </c>
      <c r="AF94" s="65">
        <v>0</v>
      </c>
      <c r="AG94" s="65">
        <v>0</v>
      </c>
      <c r="AH94" s="65">
        <v>0</v>
      </c>
      <c r="AI94" s="65">
        <v>0</v>
      </c>
      <c r="AJ94" s="65">
        <v>1.2619E-3</v>
      </c>
      <c r="AK94" s="65">
        <v>0</v>
      </c>
      <c r="AL94" s="65">
        <v>0</v>
      </c>
      <c r="AM94" s="65">
        <v>0</v>
      </c>
      <c r="AN94" s="65">
        <v>0</v>
      </c>
      <c r="AO94" s="65">
        <v>0</v>
      </c>
      <c r="AP94" s="65">
        <v>0</v>
      </c>
      <c r="AQ94" s="65">
        <v>0</v>
      </c>
      <c r="AR94" s="65">
        <v>0</v>
      </c>
      <c r="AS94" s="65">
        <v>0</v>
      </c>
      <c r="AT94" s="65">
        <v>1.7986120689062548E-2</v>
      </c>
      <c r="AU94" s="65">
        <v>0</v>
      </c>
      <c r="AV94" s="65">
        <v>0</v>
      </c>
      <c r="AW94" s="65">
        <v>0</v>
      </c>
      <c r="AX94" s="65">
        <v>0</v>
      </c>
      <c r="AY94" s="65">
        <v>0</v>
      </c>
      <c r="AZ94" s="65">
        <v>0</v>
      </c>
      <c r="BA94" s="65">
        <v>0</v>
      </c>
      <c r="BB94" s="65">
        <v>0</v>
      </c>
      <c r="BC94" s="65">
        <v>0</v>
      </c>
      <c r="BD94" s="65">
        <v>0</v>
      </c>
      <c r="BE94" s="65">
        <v>0</v>
      </c>
      <c r="BF94" s="65">
        <v>0</v>
      </c>
      <c r="BG94" s="65">
        <v>0</v>
      </c>
      <c r="BH94" s="65">
        <v>96603.630544195796</v>
      </c>
      <c r="BI94" s="65">
        <v>308.39596144196236</v>
      </c>
      <c r="BJ94" s="65">
        <v>0</v>
      </c>
      <c r="BK94" s="65">
        <v>0</v>
      </c>
      <c r="BL94" s="65">
        <v>0</v>
      </c>
      <c r="BM94" s="65">
        <f t="shared" si="48"/>
        <v>96912.045753658444</v>
      </c>
      <c r="BN94" s="65"/>
      <c r="BO94" s="65">
        <v>7166.7</v>
      </c>
      <c r="BP94" s="65">
        <v>0</v>
      </c>
      <c r="BQ94" s="65">
        <f t="shared" si="46"/>
        <v>7166.7</v>
      </c>
      <c r="BR94" s="65">
        <f t="shared" si="37"/>
        <v>104078.74575365844</v>
      </c>
      <c r="BS94" s="65">
        <v>0</v>
      </c>
      <c r="BT94" s="65">
        <v>0</v>
      </c>
      <c r="BU94" s="65">
        <f t="shared" si="42"/>
        <v>0</v>
      </c>
      <c r="BV94" s="65">
        <v>3453.5676764484979</v>
      </c>
      <c r="BW94" s="65"/>
      <c r="BX94" s="65">
        <f t="shared" ref="BX94:BX100" si="53">BV94-BW94</f>
        <v>3453.5676764484979</v>
      </c>
      <c r="BY94" s="65">
        <f t="shared" si="38"/>
        <v>107532.31343010694</v>
      </c>
    </row>
    <row r="95" spans="1:77" ht="12.75" customHeight="1">
      <c r="A95" s="6" t="s">
        <v>149</v>
      </c>
      <c r="B95" s="7" t="s">
        <v>150</v>
      </c>
      <c r="C95" s="65">
        <v>0</v>
      </c>
      <c r="D95" s="65">
        <v>0</v>
      </c>
      <c r="E95" s="65">
        <v>0</v>
      </c>
      <c r="F95" s="65">
        <v>0</v>
      </c>
      <c r="G95" s="65">
        <v>0</v>
      </c>
      <c r="H95" s="65">
        <v>0</v>
      </c>
      <c r="I95" s="65">
        <v>0</v>
      </c>
      <c r="J95" s="65">
        <v>0</v>
      </c>
      <c r="K95" s="65">
        <v>0</v>
      </c>
      <c r="L95" s="65">
        <v>0</v>
      </c>
      <c r="M95" s="65">
        <v>0</v>
      </c>
      <c r="N95" s="65">
        <v>0</v>
      </c>
      <c r="O95" s="65">
        <v>0</v>
      </c>
      <c r="P95" s="65">
        <v>0</v>
      </c>
      <c r="Q95" s="65">
        <v>0</v>
      </c>
      <c r="R95" s="65">
        <v>0</v>
      </c>
      <c r="S95" s="65">
        <v>0</v>
      </c>
      <c r="T95" s="65">
        <v>0</v>
      </c>
      <c r="U95" s="65">
        <v>0</v>
      </c>
      <c r="V95" s="65">
        <v>0</v>
      </c>
      <c r="W95" s="65">
        <v>0</v>
      </c>
      <c r="X95" s="65">
        <v>0</v>
      </c>
      <c r="Y95" s="65">
        <v>0</v>
      </c>
      <c r="Z95" s="65">
        <v>0</v>
      </c>
      <c r="AA95" s="65">
        <v>0</v>
      </c>
      <c r="AB95" s="65">
        <v>0</v>
      </c>
      <c r="AC95" s="65">
        <v>0</v>
      </c>
      <c r="AD95" s="65">
        <v>0</v>
      </c>
      <c r="AE95" s="65">
        <v>0</v>
      </c>
      <c r="AF95" s="65">
        <v>0</v>
      </c>
      <c r="AG95" s="65">
        <v>0</v>
      </c>
      <c r="AH95" s="65">
        <v>0</v>
      </c>
      <c r="AI95" s="65">
        <v>0</v>
      </c>
      <c r="AJ95" s="65">
        <v>0</v>
      </c>
      <c r="AK95" s="65">
        <v>0</v>
      </c>
      <c r="AL95" s="65">
        <v>0</v>
      </c>
      <c r="AM95" s="65">
        <v>0</v>
      </c>
      <c r="AN95" s="65">
        <v>0</v>
      </c>
      <c r="AO95" s="65">
        <v>0</v>
      </c>
      <c r="AP95" s="65">
        <v>0</v>
      </c>
      <c r="AQ95" s="65">
        <v>0</v>
      </c>
      <c r="AR95" s="65">
        <v>0</v>
      </c>
      <c r="AS95" s="65">
        <v>0</v>
      </c>
      <c r="AT95" s="65">
        <v>0</v>
      </c>
      <c r="AU95" s="65">
        <v>0</v>
      </c>
      <c r="AV95" s="65">
        <v>0</v>
      </c>
      <c r="AW95" s="65">
        <v>0</v>
      </c>
      <c r="AX95" s="65">
        <v>0</v>
      </c>
      <c r="AY95" s="65">
        <v>0</v>
      </c>
      <c r="AZ95" s="65">
        <v>0</v>
      </c>
      <c r="BA95" s="65">
        <v>0</v>
      </c>
      <c r="BB95" s="65">
        <v>0</v>
      </c>
      <c r="BC95" s="65">
        <v>0</v>
      </c>
      <c r="BD95" s="65">
        <v>0</v>
      </c>
      <c r="BE95" s="65">
        <v>0</v>
      </c>
      <c r="BF95" s="65">
        <v>0</v>
      </c>
      <c r="BG95" s="65">
        <v>0</v>
      </c>
      <c r="BH95" s="65">
        <v>2432.4</v>
      </c>
      <c r="BI95" s="65">
        <v>22841.6155105219</v>
      </c>
      <c r="BJ95" s="65">
        <v>0</v>
      </c>
      <c r="BK95" s="65">
        <v>60.8</v>
      </c>
      <c r="BL95" s="65">
        <v>0</v>
      </c>
      <c r="BM95" s="65">
        <f t="shared" si="48"/>
        <v>25334.815510521901</v>
      </c>
      <c r="BN95" s="65"/>
      <c r="BO95" s="65"/>
      <c r="BP95" s="65">
        <v>0</v>
      </c>
      <c r="BQ95" s="65">
        <f t="shared" si="46"/>
        <v>0</v>
      </c>
      <c r="BR95" s="65">
        <f t="shared" si="37"/>
        <v>25334.815510521901</v>
      </c>
      <c r="BS95" s="65">
        <v>0</v>
      </c>
      <c r="BT95" s="65">
        <v>0</v>
      </c>
      <c r="BU95" s="65">
        <f t="shared" si="42"/>
        <v>0</v>
      </c>
      <c r="BV95" s="65">
        <v>829.8525046224936</v>
      </c>
      <c r="BW95" s="65"/>
      <c r="BX95" s="65">
        <f t="shared" si="53"/>
        <v>829.8525046224936</v>
      </c>
      <c r="BY95" s="65">
        <f t="shared" si="38"/>
        <v>26164.668015144394</v>
      </c>
    </row>
    <row r="96" spans="1:77" ht="12.75" customHeight="1">
      <c r="A96" s="6" t="s">
        <v>151</v>
      </c>
      <c r="B96" s="7" t="s">
        <v>152</v>
      </c>
      <c r="C96" s="65">
        <v>0</v>
      </c>
      <c r="D96" s="65">
        <v>0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  <c r="O96" s="65">
        <v>0</v>
      </c>
      <c r="P96" s="65">
        <v>0</v>
      </c>
      <c r="Q96" s="65">
        <v>0</v>
      </c>
      <c r="R96" s="65">
        <v>0</v>
      </c>
      <c r="S96" s="65">
        <v>0</v>
      </c>
      <c r="T96" s="65">
        <v>0</v>
      </c>
      <c r="U96" s="65">
        <v>0</v>
      </c>
      <c r="V96" s="65">
        <v>0</v>
      </c>
      <c r="W96" s="65">
        <v>0</v>
      </c>
      <c r="X96" s="65">
        <v>0</v>
      </c>
      <c r="Y96" s="65">
        <v>0</v>
      </c>
      <c r="Z96" s="65">
        <v>0</v>
      </c>
      <c r="AA96" s="65">
        <v>0</v>
      </c>
      <c r="AB96" s="65">
        <v>0</v>
      </c>
      <c r="AC96" s="65">
        <v>0</v>
      </c>
      <c r="AD96" s="65">
        <v>1046.25</v>
      </c>
      <c r="AE96" s="65">
        <v>0</v>
      </c>
      <c r="AF96" s="65">
        <v>0</v>
      </c>
      <c r="AG96" s="65">
        <v>0</v>
      </c>
      <c r="AH96" s="65">
        <v>0</v>
      </c>
      <c r="AI96" s="65">
        <v>0</v>
      </c>
      <c r="AJ96" s="65">
        <v>0</v>
      </c>
      <c r="AK96" s="65">
        <v>0</v>
      </c>
      <c r="AL96" s="65">
        <v>0</v>
      </c>
      <c r="AM96" s="65">
        <v>0</v>
      </c>
      <c r="AN96" s="65">
        <v>0</v>
      </c>
      <c r="AO96" s="65">
        <v>0</v>
      </c>
      <c r="AP96" s="65">
        <v>0</v>
      </c>
      <c r="AQ96" s="65">
        <v>0</v>
      </c>
      <c r="AR96" s="65">
        <v>0</v>
      </c>
      <c r="AS96" s="65">
        <v>0</v>
      </c>
      <c r="AT96" s="65">
        <v>0</v>
      </c>
      <c r="AU96" s="65">
        <v>0</v>
      </c>
      <c r="AV96" s="65">
        <v>0</v>
      </c>
      <c r="AW96" s="65">
        <v>0</v>
      </c>
      <c r="AX96" s="65">
        <v>0</v>
      </c>
      <c r="AY96" s="65">
        <v>0</v>
      </c>
      <c r="AZ96" s="65">
        <v>0</v>
      </c>
      <c r="BA96" s="65">
        <v>0</v>
      </c>
      <c r="BB96" s="65">
        <v>0</v>
      </c>
      <c r="BC96" s="65">
        <v>0</v>
      </c>
      <c r="BD96" s="65">
        <v>0</v>
      </c>
      <c r="BE96" s="65">
        <v>0</v>
      </c>
      <c r="BF96" s="65">
        <v>0</v>
      </c>
      <c r="BG96" s="65">
        <v>0</v>
      </c>
      <c r="BH96" s="65">
        <v>0</v>
      </c>
      <c r="BI96" s="65">
        <v>0</v>
      </c>
      <c r="BJ96" s="65">
        <v>0</v>
      </c>
      <c r="BK96" s="65">
        <v>0</v>
      </c>
      <c r="BL96" s="65">
        <v>0</v>
      </c>
      <c r="BM96" s="65">
        <f t="shared" si="48"/>
        <v>1046.25</v>
      </c>
      <c r="BN96" s="65"/>
      <c r="BO96" s="65"/>
      <c r="BP96" s="65">
        <v>0</v>
      </c>
      <c r="BQ96" s="65">
        <f t="shared" si="46"/>
        <v>0</v>
      </c>
      <c r="BR96" s="65">
        <f t="shared" si="37"/>
        <v>1046.25</v>
      </c>
      <c r="BS96" s="65">
        <v>0</v>
      </c>
      <c r="BT96" s="65">
        <v>0</v>
      </c>
      <c r="BU96" s="65">
        <f t="shared" si="42"/>
        <v>0</v>
      </c>
      <c r="BV96" s="65">
        <v>0</v>
      </c>
      <c r="BW96" s="65"/>
      <c r="BX96" s="65">
        <f t="shared" si="53"/>
        <v>0</v>
      </c>
      <c r="BY96" s="65">
        <f t="shared" si="38"/>
        <v>1046.25</v>
      </c>
    </row>
    <row r="97" spans="1:77" ht="12.75" customHeight="1">
      <c r="A97" s="6" t="s">
        <v>153</v>
      </c>
      <c r="B97" s="7" t="s">
        <v>154</v>
      </c>
      <c r="C97" s="65">
        <v>0</v>
      </c>
      <c r="D97" s="65">
        <v>0</v>
      </c>
      <c r="E97" s="65">
        <v>0</v>
      </c>
      <c r="F97" s="65">
        <v>0</v>
      </c>
      <c r="G97" s="65">
        <v>0</v>
      </c>
      <c r="H97" s="65">
        <v>0</v>
      </c>
      <c r="I97" s="65">
        <v>0</v>
      </c>
      <c r="J97" s="65">
        <v>0</v>
      </c>
      <c r="K97" s="65">
        <v>0</v>
      </c>
      <c r="L97" s="65">
        <v>0</v>
      </c>
      <c r="M97" s="65">
        <v>0</v>
      </c>
      <c r="N97" s="65">
        <v>0</v>
      </c>
      <c r="O97" s="65">
        <v>0</v>
      </c>
      <c r="P97" s="65">
        <v>0</v>
      </c>
      <c r="Q97" s="65">
        <v>0</v>
      </c>
      <c r="R97" s="65">
        <v>0</v>
      </c>
      <c r="S97" s="65">
        <v>0</v>
      </c>
      <c r="T97" s="65">
        <v>0</v>
      </c>
      <c r="U97" s="65">
        <v>0</v>
      </c>
      <c r="V97" s="65">
        <v>0</v>
      </c>
      <c r="W97" s="65">
        <v>0</v>
      </c>
      <c r="X97" s="65">
        <v>0</v>
      </c>
      <c r="Y97" s="65">
        <v>0</v>
      </c>
      <c r="Z97" s="65">
        <v>0</v>
      </c>
      <c r="AA97" s="65">
        <v>0</v>
      </c>
      <c r="AB97" s="65">
        <v>0</v>
      </c>
      <c r="AC97" s="65">
        <v>0</v>
      </c>
      <c r="AD97" s="65">
        <v>4526</v>
      </c>
      <c r="AE97" s="65">
        <v>0</v>
      </c>
      <c r="AF97" s="65">
        <v>0</v>
      </c>
      <c r="AG97" s="65">
        <v>0</v>
      </c>
      <c r="AH97" s="65">
        <v>0</v>
      </c>
      <c r="AI97" s="65">
        <v>0</v>
      </c>
      <c r="AJ97" s="65">
        <v>1.9938E-3</v>
      </c>
      <c r="AK97" s="65">
        <v>0</v>
      </c>
      <c r="AL97" s="65">
        <v>0</v>
      </c>
      <c r="AM97" s="65">
        <v>0</v>
      </c>
      <c r="AN97" s="65">
        <v>0</v>
      </c>
      <c r="AO97" s="65">
        <v>0</v>
      </c>
      <c r="AP97" s="65">
        <v>0</v>
      </c>
      <c r="AQ97" s="65">
        <v>0</v>
      </c>
      <c r="AR97" s="65">
        <v>0</v>
      </c>
      <c r="AS97" s="65">
        <v>0</v>
      </c>
      <c r="AT97" s="65">
        <v>0</v>
      </c>
      <c r="AU97" s="65">
        <v>0</v>
      </c>
      <c r="AV97" s="65">
        <v>0</v>
      </c>
      <c r="AW97" s="65">
        <v>0</v>
      </c>
      <c r="AX97" s="65">
        <v>0</v>
      </c>
      <c r="AY97" s="65">
        <v>0</v>
      </c>
      <c r="AZ97" s="65">
        <v>0</v>
      </c>
      <c r="BA97" s="65">
        <v>0</v>
      </c>
      <c r="BB97" s="65">
        <v>0</v>
      </c>
      <c r="BC97" s="65">
        <v>0</v>
      </c>
      <c r="BD97" s="65">
        <v>0</v>
      </c>
      <c r="BE97" s="65">
        <v>0</v>
      </c>
      <c r="BF97" s="65">
        <v>0</v>
      </c>
      <c r="BG97" s="65">
        <v>0</v>
      </c>
      <c r="BH97" s="65">
        <v>0</v>
      </c>
      <c r="BI97" s="65">
        <v>0</v>
      </c>
      <c r="BJ97" s="65">
        <v>0</v>
      </c>
      <c r="BK97" s="65">
        <v>0</v>
      </c>
      <c r="BL97" s="65">
        <v>0</v>
      </c>
      <c r="BM97" s="65">
        <f t="shared" si="48"/>
        <v>4526.0019937999996</v>
      </c>
      <c r="BN97" s="65"/>
      <c r="BO97" s="65"/>
      <c r="BP97" s="65">
        <v>0</v>
      </c>
      <c r="BQ97" s="65">
        <f t="shared" si="46"/>
        <v>0</v>
      </c>
      <c r="BR97" s="65">
        <f t="shared" si="37"/>
        <v>4526.0019937999996</v>
      </c>
      <c r="BS97" s="65">
        <v>0</v>
      </c>
      <c r="BT97" s="65">
        <v>0</v>
      </c>
      <c r="BU97" s="65">
        <f t="shared" si="42"/>
        <v>0</v>
      </c>
      <c r="BV97" s="65">
        <v>6.0302053650882629E-3</v>
      </c>
      <c r="BW97" s="65"/>
      <c r="BX97" s="65">
        <f t="shared" si="53"/>
        <v>6.0302053650882629E-3</v>
      </c>
      <c r="BY97" s="65">
        <f t="shared" si="38"/>
        <v>4526.0080240053649</v>
      </c>
    </row>
    <row r="98" spans="1:77" ht="12.75" customHeight="1">
      <c r="A98" s="6" t="s">
        <v>155</v>
      </c>
      <c r="B98" s="7" t="s">
        <v>156</v>
      </c>
      <c r="C98" s="65">
        <v>0</v>
      </c>
      <c r="D98" s="65">
        <v>0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  <c r="J98" s="65">
        <v>0</v>
      </c>
      <c r="K98" s="65">
        <v>0</v>
      </c>
      <c r="L98" s="65">
        <v>0</v>
      </c>
      <c r="M98" s="65">
        <v>0</v>
      </c>
      <c r="N98" s="65">
        <v>0</v>
      </c>
      <c r="O98" s="65">
        <v>0</v>
      </c>
      <c r="P98" s="65">
        <v>0</v>
      </c>
      <c r="Q98" s="65">
        <v>0</v>
      </c>
      <c r="R98" s="65">
        <v>0</v>
      </c>
      <c r="S98" s="65">
        <v>0</v>
      </c>
      <c r="T98" s="65">
        <v>0</v>
      </c>
      <c r="U98" s="65">
        <v>0</v>
      </c>
      <c r="V98" s="65">
        <v>0</v>
      </c>
      <c r="W98" s="65">
        <v>0</v>
      </c>
      <c r="X98" s="65">
        <v>0</v>
      </c>
      <c r="Y98" s="65">
        <v>0</v>
      </c>
      <c r="Z98" s="65">
        <v>0</v>
      </c>
      <c r="AA98" s="65">
        <v>0</v>
      </c>
      <c r="AB98" s="65">
        <v>0</v>
      </c>
      <c r="AC98" s="65">
        <v>0</v>
      </c>
      <c r="AD98" s="65">
        <v>0</v>
      </c>
      <c r="AE98" s="65">
        <v>0</v>
      </c>
      <c r="AF98" s="65">
        <v>0</v>
      </c>
      <c r="AG98" s="65">
        <v>0</v>
      </c>
      <c r="AH98" s="65">
        <v>0</v>
      </c>
      <c r="AI98" s="65">
        <v>0</v>
      </c>
      <c r="AJ98" s="65">
        <v>0</v>
      </c>
      <c r="AK98" s="65">
        <v>0</v>
      </c>
      <c r="AL98" s="65">
        <v>0</v>
      </c>
      <c r="AM98" s="65">
        <v>2522.5941584775001</v>
      </c>
      <c r="AN98" s="65">
        <v>754.509725664234</v>
      </c>
      <c r="AO98" s="65">
        <v>0</v>
      </c>
      <c r="AP98" s="65">
        <v>0</v>
      </c>
      <c r="AQ98" s="65">
        <v>0</v>
      </c>
      <c r="AR98" s="65">
        <v>0</v>
      </c>
      <c r="AS98" s="65">
        <v>0</v>
      </c>
      <c r="AT98" s="65">
        <v>0</v>
      </c>
      <c r="AU98" s="65">
        <v>0</v>
      </c>
      <c r="AV98" s="65">
        <v>0</v>
      </c>
      <c r="AW98" s="65">
        <v>0</v>
      </c>
      <c r="AX98" s="65">
        <v>0</v>
      </c>
      <c r="AY98" s="65">
        <v>0</v>
      </c>
      <c r="AZ98" s="65">
        <v>0</v>
      </c>
      <c r="BA98" s="65">
        <v>0</v>
      </c>
      <c r="BB98" s="65">
        <v>0</v>
      </c>
      <c r="BC98" s="65">
        <v>0</v>
      </c>
      <c r="BD98" s="65">
        <v>0</v>
      </c>
      <c r="BE98" s="65">
        <v>0</v>
      </c>
      <c r="BF98" s="65">
        <v>0</v>
      </c>
      <c r="BG98" s="65">
        <v>0</v>
      </c>
      <c r="BH98" s="65">
        <v>0</v>
      </c>
      <c r="BI98" s="65">
        <v>0</v>
      </c>
      <c r="BJ98" s="65">
        <v>1813.2604666468258</v>
      </c>
      <c r="BK98" s="65">
        <v>0</v>
      </c>
      <c r="BL98" s="65">
        <v>0</v>
      </c>
      <c r="BM98" s="65">
        <f t="shared" si="48"/>
        <v>5090.3643507885599</v>
      </c>
      <c r="BN98" s="65"/>
      <c r="BO98" s="65"/>
      <c r="BP98" s="65">
        <v>0</v>
      </c>
      <c r="BQ98" s="65">
        <f t="shared" si="46"/>
        <v>0</v>
      </c>
      <c r="BR98" s="65">
        <f t="shared" si="37"/>
        <v>5090.3643507885599</v>
      </c>
      <c r="BS98" s="65">
        <v>0</v>
      </c>
      <c r="BT98" s="65">
        <v>0</v>
      </c>
      <c r="BU98" s="65">
        <f t="shared" si="42"/>
        <v>0</v>
      </c>
      <c r="BV98" s="65">
        <v>419.56154394068892</v>
      </c>
      <c r="BW98" s="65">
        <v>174.72</v>
      </c>
      <c r="BX98" s="65">
        <f t="shared" si="53"/>
        <v>244.84154394068892</v>
      </c>
      <c r="BY98" s="65">
        <f t="shared" si="38"/>
        <v>5335.2058947292489</v>
      </c>
    </row>
    <row r="99" spans="1:77" ht="12.75" customHeight="1">
      <c r="A99" s="6" t="s">
        <v>157</v>
      </c>
      <c r="B99" s="7" t="s">
        <v>158</v>
      </c>
      <c r="C99" s="65">
        <v>0</v>
      </c>
      <c r="D99" s="65">
        <v>0</v>
      </c>
      <c r="E99" s="65">
        <v>0</v>
      </c>
      <c r="F99" s="65">
        <v>0</v>
      </c>
      <c r="G99" s="65">
        <v>1450.2976399497084</v>
      </c>
      <c r="H99" s="65">
        <v>9.4951705100335531</v>
      </c>
      <c r="I99" s="65">
        <v>4.2452235951408068E-2</v>
      </c>
      <c r="J99" s="65">
        <v>27.652594760861216</v>
      </c>
      <c r="K99" s="65">
        <v>12.606430480394293</v>
      </c>
      <c r="L99" s="65">
        <v>16.091001061914454</v>
      </c>
      <c r="M99" s="65">
        <v>125.86732018688559</v>
      </c>
      <c r="N99" s="65">
        <v>15.228250506221134</v>
      </c>
      <c r="O99" s="65">
        <v>73.946141373627114</v>
      </c>
      <c r="P99" s="65">
        <v>0.97807855373564445</v>
      </c>
      <c r="Q99" s="65">
        <v>224.2721848641111</v>
      </c>
      <c r="R99" s="65">
        <v>321.78369348445506</v>
      </c>
      <c r="S99" s="65">
        <v>186.42549560883594</v>
      </c>
      <c r="T99" s="65">
        <v>83.660946979482333</v>
      </c>
      <c r="U99" s="65">
        <v>592.02030994443714</v>
      </c>
      <c r="V99" s="65">
        <v>0</v>
      </c>
      <c r="W99" s="65">
        <v>16.210937792056388</v>
      </c>
      <c r="X99" s="65">
        <v>339.19479237119651</v>
      </c>
      <c r="Y99" s="65">
        <v>37.63813352869073</v>
      </c>
      <c r="Z99" s="65">
        <v>5.9796465693433225</v>
      </c>
      <c r="AA99" s="65">
        <v>85.374262037386018</v>
      </c>
      <c r="AB99" s="65">
        <v>44.261871537925522</v>
      </c>
      <c r="AC99" s="65">
        <v>1951.451377399821</v>
      </c>
      <c r="AD99" s="65">
        <v>60.8</v>
      </c>
      <c r="AE99" s="65">
        <v>0</v>
      </c>
      <c r="AF99" s="65">
        <v>67.780194199999997</v>
      </c>
      <c r="AG99" s="65">
        <v>0</v>
      </c>
      <c r="AH99" s="65">
        <v>0</v>
      </c>
      <c r="AI99" s="65">
        <v>1984.6867182000001</v>
      </c>
      <c r="AJ99" s="65">
        <v>0.54719040000000008</v>
      </c>
      <c r="AK99" s="65">
        <v>1.4586026000000001</v>
      </c>
      <c r="AL99" s="65">
        <v>0</v>
      </c>
      <c r="AM99" s="65">
        <v>548.38933929999996</v>
      </c>
      <c r="AN99" s="65">
        <v>65.63067079999999</v>
      </c>
      <c r="AO99" s="65">
        <v>722.94771379999997</v>
      </c>
      <c r="AP99" s="65">
        <v>0</v>
      </c>
      <c r="AQ99" s="65">
        <v>16.600000000000001</v>
      </c>
      <c r="AR99" s="65">
        <v>88.7</v>
      </c>
      <c r="AS99" s="65">
        <v>3772.4664058910903</v>
      </c>
      <c r="AT99" s="65">
        <v>4.496530172265637E-3</v>
      </c>
      <c r="AU99" s="65">
        <v>0</v>
      </c>
      <c r="AV99" s="65">
        <v>40.442857220141981</v>
      </c>
      <c r="AW99" s="65">
        <v>38.848282521380753</v>
      </c>
      <c r="AX99" s="65">
        <v>52.953235891373026</v>
      </c>
      <c r="AY99" s="65">
        <v>242.54542634742134</v>
      </c>
      <c r="AZ99" s="65">
        <v>170.84693226778217</v>
      </c>
      <c r="BA99" s="65">
        <v>0</v>
      </c>
      <c r="BB99" s="65">
        <v>0</v>
      </c>
      <c r="BC99" s="65">
        <v>355.44885112181157</v>
      </c>
      <c r="BD99" s="65">
        <v>2.739181629962616E-2</v>
      </c>
      <c r="BE99" s="65">
        <v>3.4194373709737318E-3</v>
      </c>
      <c r="BF99" s="65">
        <v>0</v>
      </c>
      <c r="BG99" s="65">
        <v>0</v>
      </c>
      <c r="BH99" s="65">
        <v>0</v>
      </c>
      <c r="BI99" s="65">
        <v>0</v>
      </c>
      <c r="BJ99" s="65">
        <v>0</v>
      </c>
      <c r="BK99" s="65">
        <v>18245.055702989102</v>
      </c>
      <c r="BL99" s="65">
        <v>545.8646542863587</v>
      </c>
      <c r="BM99" s="65">
        <f t="shared" si="48"/>
        <v>32642.526817357379</v>
      </c>
      <c r="BN99" s="65"/>
      <c r="BO99" s="65">
        <v>1387.2347515000001</v>
      </c>
      <c r="BP99" s="65">
        <v>0</v>
      </c>
      <c r="BQ99" s="65">
        <f t="shared" si="46"/>
        <v>1387.2347515000001</v>
      </c>
      <c r="BR99" s="65">
        <f t="shared" si="37"/>
        <v>34029.761568857379</v>
      </c>
      <c r="BS99" s="65">
        <v>0</v>
      </c>
      <c r="BT99" s="65">
        <v>0</v>
      </c>
      <c r="BU99" s="65">
        <f t="shared" si="42"/>
        <v>0</v>
      </c>
      <c r="BV99" s="65">
        <v>1803.532294957937</v>
      </c>
      <c r="BW99" s="65"/>
      <c r="BX99" s="65">
        <f t="shared" si="53"/>
        <v>1803.532294957937</v>
      </c>
      <c r="BY99" s="65">
        <f t="shared" si="38"/>
        <v>35833.293863815314</v>
      </c>
    </row>
    <row r="100" spans="1:77" ht="12.75" customHeight="1">
      <c r="A100" s="6" t="s">
        <v>159</v>
      </c>
      <c r="B100" s="7" t="s">
        <v>160</v>
      </c>
      <c r="C100" s="65">
        <v>0</v>
      </c>
      <c r="D100" s="65">
        <v>0</v>
      </c>
      <c r="E100" s="65">
        <v>0</v>
      </c>
      <c r="F100" s="65">
        <v>0</v>
      </c>
      <c r="G100" s="65">
        <v>0</v>
      </c>
      <c r="H100" s="65">
        <v>0</v>
      </c>
      <c r="I100" s="65">
        <v>0</v>
      </c>
      <c r="J100" s="65">
        <v>0</v>
      </c>
      <c r="K100" s="65">
        <v>0</v>
      </c>
      <c r="L100" s="65">
        <v>0</v>
      </c>
      <c r="M100" s="65">
        <v>0</v>
      </c>
      <c r="N100" s="65">
        <v>0</v>
      </c>
      <c r="O100" s="65">
        <v>0</v>
      </c>
      <c r="P100" s="65">
        <v>0</v>
      </c>
      <c r="Q100" s="65">
        <v>0</v>
      </c>
      <c r="R100" s="65">
        <v>0</v>
      </c>
      <c r="S100" s="65">
        <v>0</v>
      </c>
      <c r="T100" s="65">
        <v>0</v>
      </c>
      <c r="U100" s="65">
        <v>0</v>
      </c>
      <c r="V100" s="65">
        <v>0</v>
      </c>
      <c r="W100" s="65">
        <v>0</v>
      </c>
      <c r="X100" s="65">
        <v>0</v>
      </c>
      <c r="Y100" s="65">
        <v>0</v>
      </c>
      <c r="Z100" s="65">
        <v>0</v>
      </c>
      <c r="AA100" s="65">
        <v>0</v>
      </c>
      <c r="AB100" s="65">
        <v>0</v>
      </c>
      <c r="AC100" s="65">
        <v>0</v>
      </c>
      <c r="AD100" s="65">
        <v>0</v>
      </c>
      <c r="AE100" s="65">
        <v>0</v>
      </c>
      <c r="AF100" s="65">
        <v>0</v>
      </c>
      <c r="AG100" s="65">
        <v>0</v>
      </c>
      <c r="AH100" s="65">
        <v>0</v>
      </c>
      <c r="AI100" s="65">
        <v>0</v>
      </c>
      <c r="AJ100" s="65">
        <v>0</v>
      </c>
      <c r="AK100" s="65">
        <v>0</v>
      </c>
      <c r="AL100" s="65">
        <v>0</v>
      </c>
      <c r="AM100" s="65">
        <v>0</v>
      </c>
      <c r="AN100" s="65">
        <v>0</v>
      </c>
      <c r="AO100" s="65">
        <v>0</v>
      </c>
      <c r="AP100" s="65">
        <v>0</v>
      </c>
      <c r="AQ100" s="65">
        <v>0</v>
      </c>
      <c r="AR100" s="65">
        <v>0</v>
      </c>
      <c r="AS100" s="65">
        <v>0</v>
      </c>
      <c r="AT100" s="65">
        <v>0</v>
      </c>
      <c r="AU100" s="65">
        <v>0</v>
      </c>
      <c r="AV100" s="65">
        <v>0</v>
      </c>
      <c r="AW100" s="65">
        <v>0</v>
      </c>
      <c r="AX100" s="65">
        <v>0</v>
      </c>
      <c r="AY100" s="65">
        <v>0</v>
      </c>
      <c r="AZ100" s="65">
        <v>0</v>
      </c>
      <c r="BA100" s="65">
        <v>0</v>
      </c>
      <c r="BB100" s="65">
        <v>0</v>
      </c>
      <c r="BC100" s="65">
        <v>0</v>
      </c>
      <c r="BD100" s="65">
        <v>0</v>
      </c>
      <c r="BE100" s="65">
        <v>0</v>
      </c>
      <c r="BF100" s="65">
        <v>0</v>
      </c>
      <c r="BG100" s="65">
        <v>0</v>
      </c>
      <c r="BH100" s="65">
        <v>0</v>
      </c>
      <c r="BI100" s="65">
        <v>0</v>
      </c>
      <c r="BJ100" s="65">
        <v>0</v>
      </c>
      <c r="BK100" s="65">
        <v>0</v>
      </c>
      <c r="BL100" s="65">
        <v>687.41200000000003</v>
      </c>
      <c r="BM100" s="65">
        <f t="shared" si="48"/>
        <v>687.41200000000003</v>
      </c>
      <c r="BN100" s="65"/>
      <c r="BO100" s="65"/>
      <c r="BP100" s="65">
        <v>0</v>
      </c>
      <c r="BQ100" s="65">
        <f t="shared" si="46"/>
        <v>0</v>
      </c>
      <c r="BR100" s="65">
        <f t="shared" si="37"/>
        <v>687.41200000000003</v>
      </c>
      <c r="BS100" s="65">
        <v>0</v>
      </c>
      <c r="BT100" s="65">
        <v>0</v>
      </c>
      <c r="BU100" s="65">
        <f t="shared" si="42"/>
        <v>0</v>
      </c>
      <c r="BV100" s="65">
        <v>0</v>
      </c>
      <c r="BW100" s="65"/>
      <c r="BX100" s="65">
        <f t="shared" si="53"/>
        <v>0</v>
      </c>
      <c r="BY100" s="65">
        <f t="shared" si="38"/>
        <v>687.41200000000003</v>
      </c>
    </row>
    <row r="101" spans="1:77" ht="12.75" customHeight="1">
      <c r="A101" s="13"/>
      <c r="B101" s="14" t="s">
        <v>200</v>
      </c>
      <c r="C101" s="67">
        <v>0</v>
      </c>
      <c r="D101" s="67">
        <v>0</v>
      </c>
      <c r="E101" s="67">
        <v>0</v>
      </c>
      <c r="F101" s="67">
        <v>0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0</v>
      </c>
      <c r="T101" s="67">
        <v>0</v>
      </c>
      <c r="U101" s="67">
        <v>0</v>
      </c>
      <c r="V101" s="67">
        <v>0</v>
      </c>
      <c r="W101" s="67">
        <v>0</v>
      </c>
      <c r="X101" s="67">
        <v>0</v>
      </c>
      <c r="Y101" s="67">
        <v>0</v>
      </c>
      <c r="Z101" s="67">
        <v>0</v>
      </c>
      <c r="AA101" s="67">
        <v>0</v>
      </c>
      <c r="AB101" s="67">
        <v>0</v>
      </c>
      <c r="AC101" s="67">
        <v>0</v>
      </c>
      <c r="AD101" s="67">
        <v>0</v>
      </c>
      <c r="AE101" s="67">
        <v>0</v>
      </c>
      <c r="AF101" s="67">
        <v>0</v>
      </c>
      <c r="AG101" s="67">
        <v>0</v>
      </c>
      <c r="AH101" s="67">
        <v>0</v>
      </c>
      <c r="AI101" s="67">
        <v>0</v>
      </c>
      <c r="AJ101" s="67">
        <v>0</v>
      </c>
      <c r="AK101" s="67">
        <v>0</v>
      </c>
      <c r="AL101" s="67">
        <v>0</v>
      </c>
      <c r="AM101" s="67">
        <v>0</v>
      </c>
      <c r="AN101" s="67">
        <v>0</v>
      </c>
      <c r="AO101" s="67">
        <v>0</v>
      </c>
      <c r="AP101" s="67">
        <v>0</v>
      </c>
      <c r="AQ101" s="67">
        <v>0</v>
      </c>
      <c r="AR101" s="67">
        <v>0</v>
      </c>
      <c r="AS101" s="67">
        <v>0</v>
      </c>
      <c r="AT101" s="67">
        <v>0</v>
      </c>
      <c r="AU101" s="67">
        <v>0</v>
      </c>
      <c r="AV101" s="67">
        <v>0</v>
      </c>
      <c r="AW101" s="67">
        <v>0</v>
      </c>
      <c r="AX101" s="67">
        <v>0</v>
      </c>
      <c r="AY101" s="67">
        <v>0</v>
      </c>
      <c r="AZ101" s="67">
        <v>0</v>
      </c>
      <c r="BA101" s="67">
        <v>0</v>
      </c>
      <c r="BB101" s="67">
        <v>0</v>
      </c>
      <c r="BC101" s="67">
        <v>0</v>
      </c>
      <c r="BD101" s="67">
        <v>0</v>
      </c>
      <c r="BE101" s="67">
        <v>0</v>
      </c>
      <c r="BF101" s="67">
        <v>0</v>
      </c>
      <c r="BG101" s="67">
        <v>0</v>
      </c>
      <c r="BH101" s="67">
        <v>0</v>
      </c>
      <c r="BI101" s="67">
        <v>0</v>
      </c>
      <c r="BJ101" s="67">
        <v>0</v>
      </c>
      <c r="BK101" s="67">
        <v>0</v>
      </c>
      <c r="BL101" s="67">
        <v>0</v>
      </c>
      <c r="BM101" s="67">
        <f>SUM(C101:BK101)</f>
        <v>0</v>
      </c>
      <c r="BN101" s="67">
        <v>-11085.824699999999</v>
      </c>
      <c r="BO101" s="67">
        <v>0</v>
      </c>
      <c r="BP101" s="67">
        <v>11085.824699999999</v>
      </c>
      <c r="BQ101" s="67">
        <v>0</v>
      </c>
      <c r="BR101" s="67">
        <v>0</v>
      </c>
      <c r="BS101" s="67">
        <v>0</v>
      </c>
      <c r="BT101" s="67">
        <v>0</v>
      </c>
      <c r="BU101" s="67">
        <f t="shared" si="42"/>
        <v>0</v>
      </c>
      <c r="BV101" s="67">
        <v>0</v>
      </c>
      <c r="BW101" s="67">
        <v>0</v>
      </c>
      <c r="BX101" s="67">
        <v>0</v>
      </c>
      <c r="BY101" s="67">
        <f t="shared" si="38"/>
        <v>0</v>
      </c>
    </row>
    <row r="102" spans="1:77" ht="12.75" customHeight="1">
      <c r="A102" s="13"/>
      <c r="B102" s="14" t="s">
        <v>199</v>
      </c>
      <c r="C102" s="67">
        <v>0</v>
      </c>
      <c r="D102" s="67">
        <v>0</v>
      </c>
      <c r="E102" s="67">
        <v>0</v>
      </c>
      <c r="F102" s="67">
        <v>0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  <c r="S102" s="67">
        <v>0</v>
      </c>
      <c r="T102" s="67">
        <v>0</v>
      </c>
      <c r="U102" s="67">
        <v>0</v>
      </c>
      <c r="V102" s="67">
        <v>0</v>
      </c>
      <c r="W102" s="67">
        <v>0</v>
      </c>
      <c r="X102" s="67">
        <v>0</v>
      </c>
      <c r="Y102" s="67">
        <v>0</v>
      </c>
      <c r="Z102" s="67">
        <v>0</v>
      </c>
      <c r="AA102" s="67">
        <v>0</v>
      </c>
      <c r="AB102" s="67">
        <v>0</v>
      </c>
      <c r="AC102" s="67">
        <v>0</v>
      </c>
      <c r="AD102" s="67">
        <v>0</v>
      </c>
      <c r="AE102" s="67">
        <v>0</v>
      </c>
      <c r="AF102" s="67">
        <v>0</v>
      </c>
      <c r="AG102" s="67">
        <v>0</v>
      </c>
      <c r="AH102" s="67">
        <v>0</v>
      </c>
      <c r="AI102" s="67">
        <v>0</v>
      </c>
      <c r="AJ102" s="67">
        <v>0</v>
      </c>
      <c r="AK102" s="67">
        <v>0</v>
      </c>
      <c r="AL102" s="67">
        <v>0</v>
      </c>
      <c r="AM102" s="67">
        <v>0</v>
      </c>
      <c r="AN102" s="67">
        <v>0</v>
      </c>
      <c r="AO102" s="67">
        <v>0</v>
      </c>
      <c r="AP102" s="67">
        <v>0</v>
      </c>
      <c r="AQ102" s="67">
        <v>0</v>
      </c>
      <c r="AR102" s="67">
        <v>0</v>
      </c>
      <c r="AS102" s="67">
        <v>0</v>
      </c>
      <c r="AT102" s="67">
        <v>0</v>
      </c>
      <c r="AU102" s="67">
        <v>0</v>
      </c>
      <c r="AV102" s="67">
        <v>0</v>
      </c>
      <c r="AW102" s="67">
        <v>0</v>
      </c>
      <c r="AX102" s="67">
        <v>0</v>
      </c>
      <c r="AY102" s="67">
        <v>0</v>
      </c>
      <c r="AZ102" s="67">
        <v>0</v>
      </c>
      <c r="BA102" s="67">
        <v>0</v>
      </c>
      <c r="BB102" s="67">
        <v>0</v>
      </c>
      <c r="BC102" s="67">
        <v>0</v>
      </c>
      <c r="BD102" s="67">
        <v>0</v>
      </c>
      <c r="BE102" s="67">
        <v>0</v>
      </c>
      <c r="BF102" s="67">
        <v>0</v>
      </c>
      <c r="BG102" s="67">
        <v>0</v>
      </c>
      <c r="BH102" s="67">
        <v>0</v>
      </c>
      <c r="BI102" s="67">
        <v>0</v>
      </c>
      <c r="BJ102" s="67">
        <v>0</v>
      </c>
      <c r="BK102" s="67">
        <v>0</v>
      </c>
      <c r="BL102" s="67"/>
      <c r="BM102" s="67">
        <f t="shared" ref="BM102" si="54">SUM(C102:BK102)</f>
        <v>0</v>
      </c>
      <c r="BN102" s="67">
        <v>0</v>
      </c>
      <c r="BO102" s="67">
        <v>0</v>
      </c>
      <c r="BP102" s="67">
        <v>0</v>
      </c>
      <c r="BQ102" s="67">
        <v>0</v>
      </c>
      <c r="BR102" s="67">
        <f>BM101+BQ102</f>
        <v>0</v>
      </c>
      <c r="BS102" s="67">
        <v>0</v>
      </c>
      <c r="BT102" s="67">
        <v>0</v>
      </c>
      <c r="BU102" s="67">
        <f t="shared" si="42"/>
        <v>0</v>
      </c>
      <c r="BV102" s="67">
        <v>0</v>
      </c>
      <c r="BW102" s="67">
        <v>0</v>
      </c>
      <c r="BX102" s="67">
        <v>0</v>
      </c>
      <c r="BY102" s="67">
        <f t="shared" si="38"/>
        <v>0</v>
      </c>
    </row>
    <row r="103" spans="1:77" ht="12.75" customHeight="1">
      <c r="A103" s="15"/>
      <c r="B103" s="16" t="s">
        <v>201</v>
      </c>
      <c r="C103" s="69">
        <f t="shared" ref="C103:AH103" si="55">C9+C27+C35+C45+C55+C65+C68+C78+C82+C92</f>
        <v>606508.75395787333</v>
      </c>
      <c r="D103" s="69">
        <f t="shared" si="55"/>
        <v>33059.917205791236</v>
      </c>
      <c r="E103" s="69">
        <f t="shared" si="55"/>
        <v>5466.4177199999995</v>
      </c>
      <c r="F103" s="69">
        <f t="shared" si="55"/>
        <v>10867.296016455031</v>
      </c>
      <c r="G103" s="69">
        <f t="shared" si="55"/>
        <v>115177.14598282322</v>
      </c>
      <c r="H103" s="69">
        <f t="shared" si="55"/>
        <v>25068.712829973014</v>
      </c>
      <c r="I103" s="69">
        <f t="shared" si="55"/>
        <v>13550.556510894832</v>
      </c>
      <c r="J103" s="69">
        <f t="shared" si="55"/>
        <v>15318.910517163651</v>
      </c>
      <c r="K103" s="69">
        <f t="shared" si="55"/>
        <v>7313.8193484617868</v>
      </c>
      <c r="L103" s="69">
        <f t="shared" si="55"/>
        <v>3428.8331391732099</v>
      </c>
      <c r="M103" s="69">
        <f t="shared" si="55"/>
        <v>10929.168888116896</v>
      </c>
      <c r="N103" s="69">
        <f t="shared" si="55"/>
        <v>2359.3405810118929</v>
      </c>
      <c r="O103" s="69">
        <f t="shared" si="55"/>
        <v>1661.6429811695054</v>
      </c>
      <c r="P103" s="69">
        <f t="shared" si="55"/>
        <v>1873.1893419960982</v>
      </c>
      <c r="Q103" s="69">
        <f t="shared" si="55"/>
        <v>11317.353745706821</v>
      </c>
      <c r="R103" s="69">
        <f t="shared" si="55"/>
        <v>4843.2661146327173</v>
      </c>
      <c r="S103" s="69">
        <f t="shared" si="55"/>
        <v>14470.421739303003</v>
      </c>
      <c r="T103" s="69">
        <f t="shared" si="55"/>
        <v>47035.99966744284</v>
      </c>
      <c r="U103" s="69">
        <f t="shared" si="55"/>
        <v>29690.274143790928</v>
      </c>
      <c r="V103" s="69">
        <f t="shared" si="55"/>
        <v>34511.862078868944</v>
      </c>
      <c r="W103" s="69">
        <f t="shared" si="55"/>
        <v>1486.7482310423034</v>
      </c>
      <c r="X103" s="69">
        <f t="shared" si="55"/>
        <v>2541.464819137685</v>
      </c>
      <c r="Y103" s="69">
        <f t="shared" si="55"/>
        <v>790.47984440962</v>
      </c>
      <c r="Z103" s="69">
        <f t="shared" si="55"/>
        <v>387.94509691107447</v>
      </c>
      <c r="AA103" s="69">
        <f t="shared" si="55"/>
        <v>10246.948578324447</v>
      </c>
      <c r="AB103" s="69">
        <f t="shared" si="55"/>
        <v>10112.909286554026</v>
      </c>
      <c r="AC103" s="69">
        <f t="shared" si="55"/>
        <v>31902.763406234964</v>
      </c>
      <c r="AD103" s="69">
        <f t="shared" si="55"/>
        <v>19478.023000000001</v>
      </c>
      <c r="AE103" s="69">
        <f t="shared" si="55"/>
        <v>236336.05124580002</v>
      </c>
      <c r="AF103" s="69">
        <f t="shared" si="55"/>
        <v>2223.6978300000001</v>
      </c>
      <c r="AG103" s="69">
        <f t="shared" si="55"/>
        <v>163383.4751904</v>
      </c>
      <c r="AH103" s="69">
        <f t="shared" si="55"/>
        <v>109874.65833619999</v>
      </c>
      <c r="AI103" s="69">
        <f t="shared" ref="AI103:BN103" si="56">AI9+AI27+AI35+AI45+AI55+AI65+AI68+AI78+AI82+AI92</f>
        <v>149804.9414183</v>
      </c>
      <c r="AJ103" s="69">
        <f t="shared" si="56"/>
        <v>18773.563220999997</v>
      </c>
      <c r="AK103" s="69">
        <f t="shared" si="56"/>
        <v>188.40962830000001</v>
      </c>
      <c r="AL103" s="69">
        <f t="shared" si="56"/>
        <v>1198.270863</v>
      </c>
      <c r="AM103" s="69">
        <f t="shared" si="56"/>
        <v>60926.632669177503</v>
      </c>
      <c r="AN103" s="69">
        <f t="shared" si="56"/>
        <v>20749.4701704</v>
      </c>
      <c r="AO103" s="69">
        <f t="shared" si="56"/>
        <v>63885.064455399995</v>
      </c>
      <c r="AP103" s="69">
        <f t="shared" si="56"/>
        <v>49617.9</v>
      </c>
      <c r="AQ103" s="69">
        <f t="shared" si="56"/>
        <v>31948.199999999997</v>
      </c>
      <c r="AR103" s="69">
        <f t="shared" si="56"/>
        <v>7521.4</v>
      </c>
      <c r="AS103" s="69">
        <f t="shared" si="56"/>
        <v>207699.50334348896</v>
      </c>
      <c r="AT103" s="69">
        <f t="shared" si="56"/>
        <v>1814.1368797603823</v>
      </c>
      <c r="AU103" s="69">
        <f t="shared" si="56"/>
        <v>3.2074793577235785</v>
      </c>
      <c r="AV103" s="69">
        <f t="shared" si="56"/>
        <v>1414.2387887581115</v>
      </c>
      <c r="AW103" s="69">
        <f t="shared" si="56"/>
        <v>1358.4784012492566</v>
      </c>
      <c r="AX103" s="69">
        <f t="shared" si="56"/>
        <v>1851.7119050268486</v>
      </c>
      <c r="AY103" s="69">
        <f t="shared" si="56"/>
        <v>8481.8261223819281</v>
      </c>
      <c r="AZ103" s="69">
        <f t="shared" si="56"/>
        <v>8321.3147532388666</v>
      </c>
      <c r="BA103" s="69">
        <f t="shared" si="56"/>
        <v>257.34414761560572</v>
      </c>
      <c r="BB103" s="69">
        <f t="shared" si="56"/>
        <v>484.92699573036572</v>
      </c>
      <c r="BC103" s="69">
        <f t="shared" si="56"/>
        <v>11531.686146500489</v>
      </c>
      <c r="BD103" s="69">
        <f t="shared" si="56"/>
        <v>1730.4471986987407</v>
      </c>
      <c r="BE103" s="69">
        <f t="shared" si="56"/>
        <v>86.119420170637042</v>
      </c>
      <c r="BF103" s="69">
        <f t="shared" si="56"/>
        <v>324.20133537171677</v>
      </c>
      <c r="BG103" s="69">
        <f t="shared" si="56"/>
        <v>91544.334620321504</v>
      </c>
      <c r="BH103" s="69">
        <f t="shared" si="56"/>
        <v>100327.31759353219</v>
      </c>
      <c r="BI103" s="69">
        <f t="shared" si="56"/>
        <v>24207.170056389852</v>
      </c>
      <c r="BJ103" s="69">
        <f t="shared" si="56"/>
        <v>1813.2604666468258</v>
      </c>
      <c r="BK103" s="69">
        <f t="shared" si="56"/>
        <v>18305.855702989102</v>
      </c>
      <c r="BL103" s="69">
        <f t="shared" si="56"/>
        <v>2397.2766542863587</v>
      </c>
      <c r="BM103" s="69">
        <f t="shared" si="56"/>
        <v>2471786.2578127561</v>
      </c>
      <c r="BN103" s="69">
        <f t="shared" si="56"/>
        <v>393630.76537099999</v>
      </c>
      <c r="BO103" s="69">
        <f t="shared" ref="BO103:BU103" si="57">BO9+BO27+BO35+BO45+BO55+BO65+BO68+BO78+BO82+BO92</f>
        <v>61687.100000000006</v>
      </c>
      <c r="BP103" s="69">
        <f t="shared" si="57"/>
        <v>-11085.638171499999</v>
      </c>
      <c r="BQ103" s="69">
        <f t="shared" si="57"/>
        <v>444232.22719950002</v>
      </c>
      <c r="BR103" s="69">
        <f t="shared" si="57"/>
        <v>2916018.4850122556</v>
      </c>
      <c r="BS103" s="69">
        <f t="shared" si="57"/>
        <v>-1.8234163871966302E-3</v>
      </c>
      <c r="BT103" s="69">
        <f t="shared" si="57"/>
        <v>-2.7150389258167706E-2</v>
      </c>
      <c r="BU103" s="69">
        <f t="shared" si="57"/>
        <v>-2.8973805659916252E-2</v>
      </c>
      <c r="BV103" s="69">
        <f>BV9+BV27+BV35+BV45+BV55+BV65+BV68+BV78+BV82+BV92+BV102</f>
        <v>124159.59101371263</v>
      </c>
      <c r="BW103" s="69">
        <f>BW9+BW27+BW35+BW45+BW55+BW65+BW68+BW78+BW82+BW92+BW102</f>
        <v>1010.02</v>
      </c>
      <c r="BX103" s="69">
        <f>BX9+BX27+BX35+BX45+BX55+BX65+BX68+BX78+BX82+BX92+BX102</f>
        <v>123149.57101371266</v>
      </c>
      <c r="BY103" s="69">
        <f>BY9+BY27+BY35+BY45+BY55+BY65+BY68+BY78+BY82+BY92</f>
        <v>3039168.0270521627</v>
      </c>
    </row>
    <row r="104" spans="1:77" ht="12.75" customHeight="1">
      <c r="BR104" s="90"/>
    </row>
    <row r="105" spans="1:77" ht="12.75" customHeight="1">
      <c r="BV105" s="63"/>
    </row>
  </sheetData>
  <mergeCells count="17">
    <mergeCell ref="BN5:BQ5"/>
    <mergeCell ref="BS5:BU5"/>
    <mergeCell ref="BV5:BX5"/>
    <mergeCell ref="G6:AA6"/>
    <mergeCell ref="BN6:BN8"/>
    <mergeCell ref="BO6:BO8"/>
    <mergeCell ref="BP6:BP8"/>
    <mergeCell ref="BQ6:BQ8"/>
    <mergeCell ref="BM5:BM8"/>
    <mergeCell ref="BY5:BY8"/>
    <mergeCell ref="BR5:BR8"/>
    <mergeCell ref="BS6:BS8"/>
    <mergeCell ref="BT6:BT8"/>
    <mergeCell ref="BU6:BU8"/>
    <mergeCell ref="BV6:BV8"/>
    <mergeCell ref="BW6:BW8"/>
    <mergeCell ref="BX6:BX8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15"/>
  <sheetViews>
    <sheetView tabSelected="1" zoomScale="130" zoomScaleNormal="130" workbookViewId="0">
      <pane xSplit="2" ySplit="8" topLeftCell="G9" activePane="bottomRight" state="frozen"/>
      <selection activeCell="D92" sqref="D92:T92"/>
      <selection pane="topRight" activeCell="D92" sqref="D92:T92"/>
      <selection pane="bottomLeft" activeCell="D92" sqref="D92:T92"/>
      <selection pane="bottomRight" activeCell="P114" sqref="P114"/>
    </sheetView>
  </sheetViews>
  <sheetFormatPr defaultColWidth="9.1796875" defaultRowHeight="12.75" customHeight="1"/>
  <cols>
    <col min="1" max="1" width="3.26953125" style="2" customWidth="1"/>
    <col min="2" max="2" width="29.453125" style="3" customWidth="1"/>
    <col min="3" max="3" width="10" style="46" customWidth="1"/>
    <col min="4" max="4" width="7.81640625" style="46" customWidth="1"/>
    <col min="5" max="5" width="7.81640625" style="1" customWidth="1"/>
    <col min="6" max="13" width="9.26953125" style="1" customWidth="1"/>
    <col min="14" max="31" width="9.1796875" style="1"/>
    <col min="32" max="38" width="7.81640625" style="1" customWidth="1"/>
    <col min="39" max="40" width="9.453125" style="1" customWidth="1"/>
    <col min="41" max="41" width="7.81640625" style="1" customWidth="1"/>
    <col min="42" max="42" width="8" style="1" customWidth="1"/>
    <col min="43" max="44" width="7.81640625" style="1" customWidth="1"/>
    <col min="45" max="45" width="8.81640625" style="1" customWidth="1"/>
    <col min="46" max="52" width="10" style="1" customWidth="1"/>
    <col min="53" max="58" width="7.81640625" style="1" customWidth="1"/>
    <col min="59" max="59" width="9.7265625" style="1" customWidth="1"/>
    <col min="60" max="60" width="9.1796875" style="1" customWidth="1"/>
    <col min="61" max="64" width="7.81640625" style="1" customWidth="1"/>
    <col min="65" max="65" width="9.453125" style="1" customWidth="1"/>
    <col min="66" max="67" width="12.1796875" style="1" customWidth="1"/>
    <col min="68" max="68" width="11" style="1" customWidth="1"/>
    <col min="69" max="69" width="9.7265625" style="1" customWidth="1"/>
    <col min="70" max="70" width="12.453125" style="1" customWidth="1"/>
    <col min="71" max="71" width="11.1796875" style="1" customWidth="1"/>
    <col min="72" max="72" width="10.54296875" style="1" customWidth="1"/>
    <col min="73" max="73" width="11.453125" style="1" customWidth="1"/>
    <col min="74" max="74" width="9.7265625" style="1" customWidth="1"/>
    <col min="75" max="75" width="8.7265625" style="1" customWidth="1"/>
    <col min="76" max="76" width="10" style="1" customWidth="1"/>
    <col min="77" max="77" width="10.7265625" style="1" customWidth="1"/>
    <col min="78" max="78" width="11.54296875" style="1" customWidth="1"/>
    <col min="79" max="16384" width="9.1796875" style="1"/>
  </cols>
  <sheetData>
    <row r="1" spans="1:79" ht="12.75" customHeight="1">
      <c r="A1" s="17" t="s">
        <v>316</v>
      </c>
    </row>
    <row r="2" spans="1:79" ht="12.75" customHeight="1">
      <c r="A2" s="18" t="s">
        <v>297</v>
      </c>
      <c r="BT2" s="46"/>
      <c r="BU2" s="46"/>
    </row>
    <row r="3" spans="1:79" ht="12.75" customHeight="1">
      <c r="A3" s="18" t="s">
        <v>298</v>
      </c>
    </row>
    <row r="4" spans="1:79" ht="12.75" customHeight="1">
      <c r="A4" s="18" t="s">
        <v>299</v>
      </c>
    </row>
    <row r="5" spans="1:79" ht="12.75" customHeight="1">
      <c r="A5" s="21"/>
      <c r="B5" s="22"/>
      <c r="C5" s="52"/>
      <c r="D5" s="50"/>
      <c r="E5" s="20"/>
      <c r="F5" s="53"/>
      <c r="G5" s="1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9"/>
      <c r="AG5" s="20"/>
      <c r="AH5" s="20"/>
      <c r="AI5" s="19"/>
      <c r="AJ5" s="20"/>
      <c r="AK5" s="20"/>
      <c r="AL5" s="20"/>
      <c r="AM5" s="19"/>
      <c r="AN5" s="20"/>
      <c r="AO5" s="20"/>
      <c r="AP5" s="48"/>
      <c r="AQ5" s="20"/>
      <c r="AR5" s="20"/>
      <c r="AS5" s="19"/>
      <c r="AT5" s="19"/>
      <c r="AU5" s="20"/>
      <c r="AV5" s="20"/>
      <c r="AW5" s="20"/>
      <c r="AX5" s="20"/>
      <c r="AY5" s="20"/>
      <c r="AZ5" s="47"/>
      <c r="BA5" s="19"/>
      <c r="BB5" s="20"/>
      <c r="BC5" s="20"/>
      <c r="BD5" s="20"/>
      <c r="BE5" s="20"/>
      <c r="BF5" s="20"/>
      <c r="BG5" s="19"/>
      <c r="BH5" s="19"/>
      <c r="BI5" s="19"/>
      <c r="BJ5" s="48"/>
      <c r="BK5" s="48"/>
      <c r="BL5" s="20"/>
      <c r="BM5" s="119" t="s">
        <v>286</v>
      </c>
      <c r="BN5" s="122" t="s">
        <v>289</v>
      </c>
      <c r="BO5" s="123"/>
      <c r="BP5" s="123"/>
      <c r="BQ5" s="123"/>
      <c r="BR5" s="123"/>
      <c r="BS5" s="124"/>
      <c r="BT5" s="110" t="s">
        <v>261</v>
      </c>
      <c r="BU5" s="111"/>
      <c r="BV5" s="112"/>
      <c r="BW5" s="110" t="s">
        <v>262</v>
      </c>
      <c r="BX5" s="111"/>
      <c r="BY5" s="112"/>
      <c r="BZ5" s="116" t="s">
        <v>296</v>
      </c>
    </row>
    <row r="6" spans="1:79" ht="12.75" customHeight="1">
      <c r="A6" s="36"/>
      <c r="B6" s="23"/>
      <c r="C6" s="49"/>
      <c r="D6" s="51"/>
      <c r="E6" s="8"/>
      <c r="F6" s="8"/>
      <c r="G6" s="104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54"/>
      <c r="AD6" s="54"/>
      <c r="AE6" s="54"/>
      <c r="AF6" s="12"/>
      <c r="AG6" s="8"/>
      <c r="AH6" s="8"/>
      <c r="AI6" s="12"/>
      <c r="AJ6" s="8"/>
      <c r="AK6" s="8"/>
      <c r="AL6" s="8"/>
      <c r="AM6" s="12"/>
      <c r="AN6" s="8"/>
      <c r="AO6" s="8"/>
      <c r="AP6" s="12"/>
      <c r="AQ6" s="8"/>
      <c r="AR6" s="8"/>
      <c r="AS6" s="12"/>
      <c r="AT6" s="12"/>
      <c r="AU6" s="8"/>
      <c r="AV6" s="8"/>
      <c r="AW6" s="8"/>
      <c r="AX6" s="8"/>
      <c r="AY6" s="8"/>
      <c r="AZ6" s="8"/>
      <c r="BA6" s="12"/>
      <c r="BB6" s="8"/>
      <c r="BC6" s="8"/>
      <c r="BD6" s="8"/>
      <c r="BE6" s="8"/>
      <c r="BF6" s="8"/>
      <c r="BG6" s="12"/>
      <c r="BH6" s="12"/>
      <c r="BI6" s="12"/>
      <c r="BJ6" s="12"/>
      <c r="BK6" s="12"/>
      <c r="BL6" s="8"/>
      <c r="BM6" s="120"/>
      <c r="BN6" s="125"/>
      <c r="BO6" s="126"/>
      <c r="BP6" s="126"/>
      <c r="BQ6" s="126"/>
      <c r="BR6" s="126"/>
      <c r="BS6" s="127"/>
      <c r="BT6" s="113"/>
      <c r="BU6" s="114"/>
      <c r="BV6" s="115"/>
      <c r="BW6" s="113"/>
      <c r="BX6" s="114"/>
      <c r="BY6" s="115"/>
      <c r="BZ6" s="117"/>
    </row>
    <row r="7" spans="1:79" ht="12.75" customHeight="1">
      <c r="A7" s="40" t="s">
        <v>0</v>
      </c>
      <c r="B7" s="39" t="s">
        <v>1</v>
      </c>
      <c r="C7" s="30" t="s">
        <v>4</v>
      </c>
      <c r="D7" s="31" t="s">
        <v>6</v>
      </c>
      <c r="E7" s="32" t="s">
        <v>8</v>
      </c>
      <c r="F7" s="26" t="s">
        <v>164</v>
      </c>
      <c r="G7" s="28" t="s">
        <v>166</v>
      </c>
      <c r="H7" s="28" t="s">
        <v>14</v>
      </c>
      <c r="I7" s="28" t="s">
        <v>16</v>
      </c>
      <c r="J7" s="28" t="s">
        <v>18</v>
      </c>
      <c r="K7" s="28" t="s">
        <v>19</v>
      </c>
      <c r="L7" s="28" t="s">
        <v>21</v>
      </c>
      <c r="M7" s="28" t="s">
        <v>23</v>
      </c>
      <c r="N7" s="28" t="s">
        <v>25</v>
      </c>
      <c r="O7" s="28" t="s">
        <v>27</v>
      </c>
      <c r="P7" s="26" t="s">
        <v>167</v>
      </c>
      <c r="Q7" s="28" t="s">
        <v>168</v>
      </c>
      <c r="R7" s="28" t="s">
        <v>31</v>
      </c>
      <c r="S7" s="28" t="s">
        <v>33</v>
      </c>
      <c r="T7" s="28" t="s">
        <v>35</v>
      </c>
      <c r="U7" s="28" t="s">
        <v>37</v>
      </c>
      <c r="V7" s="28" t="s">
        <v>39</v>
      </c>
      <c r="W7" s="11" t="s">
        <v>41</v>
      </c>
      <c r="X7" s="11" t="s">
        <v>43</v>
      </c>
      <c r="Y7" s="11" t="s">
        <v>45</v>
      </c>
      <c r="Z7" s="28" t="s">
        <v>271</v>
      </c>
      <c r="AA7" s="28" t="s">
        <v>51</v>
      </c>
      <c r="AB7" s="28" t="s">
        <v>53</v>
      </c>
      <c r="AC7" s="29" t="s">
        <v>59</v>
      </c>
      <c r="AD7" s="29" t="s">
        <v>258</v>
      </c>
      <c r="AE7" s="26" t="s">
        <v>255</v>
      </c>
      <c r="AF7" s="26" t="s">
        <v>79</v>
      </c>
      <c r="AG7" s="26" t="s">
        <v>81</v>
      </c>
      <c r="AH7" s="26" t="s">
        <v>83</v>
      </c>
      <c r="AI7" s="25" t="s">
        <v>87</v>
      </c>
      <c r="AJ7" s="26" t="s">
        <v>189</v>
      </c>
      <c r="AK7" s="25" t="s">
        <v>190</v>
      </c>
      <c r="AL7" s="26" t="s">
        <v>91</v>
      </c>
      <c r="AM7" s="25" t="s">
        <v>191</v>
      </c>
      <c r="AN7" s="25" t="s">
        <v>192</v>
      </c>
      <c r="AO7" s="24" t="s">
        <v>97</v>
      </c>
      <c r="AP7" s="26" t="s">
        <v>103</v>
      </c>
      <c r="AQ7" s="24" t="s">
        <v>105</v>
      </c>
      <c r="AR7" s="24" t="s">
        <v>107</v>
      </c>
      <c r="AS7" s="26" t="s">
        <v>111</v>
      </c>
      <c r="AT7" s="26" t="s">
        <v>113</v>
      </c>
      <c r="AU7" s="26" t="s">
        <v>235</v>
      </c>
      <c r="AV7" s="26" t="s">
        <v>117</v>
      </c>
      <c r="AW7" s="26" t="s">
        <v>119</v>
      </c>
      <c r="AX7" s="26" t="s">
        <v>121</v>
      </c>
      <c r="AY7" s="26" t="s">
        <v>236</v>
      </c>
      <c r="AZ7" s="9" t="s">
        <v>237</v>
      </c>
      <c r="BA7" s="26" t="s">
        <v>245</v>
      </c>
      <c r="BB7" s="26" t="s">
        <v>246</v>
      </c>
      <c r="BC7" s="26" t="s">
        <v>247</v>
      </c>
      <c r="BD7" s="26" t="s">
        <v>248</v>
      </c>
      <c r="BE7" s="26" t="s">
        <v>125</v>
      </c>
      <c r="BF7" s="26" t="s">
        <v>127</v>
      </c>
      <c r="BG7" s="26" t="s">
        <v>131</v>
      </c>
      <c r="BH7" s="10" t="s">
        <v>133</v>
      </c>
      <c r="BI7" s="26" t="s">
        <v>135</v>
      </c>
      <c r="BJ7" s="26" t="s">
        <v>317</v>
      </c>
      <c r="BK7" s="25" t="s">
        <v>318</v>
      </c>
      <c r="BL7" s="25" t="s">
        <v>319</v>
      </c>
      <c r="BM7" s="120"/>
      <c r="BN7" s="101" t="s">
        <v>291</v>
      </c>
      <c r="BO7" s="101" t="s">
        <v>260</v>
      </c>
      <c r="BP7" s="101" t="s">
        <v>292</v>
      </c>
      <c r="BQ7" s="101" t="s">
        <v>293</v>
      </c>
      <c r="BR7" s="101" t="s">
        <v>294</v>
      </c>
      <c r="BS7" s="101" t="s">
        <v>295</v>
      </c>
      <c r="BT7" s="101" t="s">
        <v>263</v>
      </c>
      <c r="BU7" s="101" t="s">
        <v>323</v>
      </c>
      <c r="BV7" s="101" t="s">
        <v>290</v>
      </c>
      <c r="BW7" s="101" t="s">
        <v>314</v>
      </c>
      <c r="BX7" s="101" t="s">
        <v>265</v>
      </c>
      <c r="BY7" s="101" t="s">
        <v>266</v>
      </c>
      <c r="BZ7" s="117"/>
    </row>
    <row r="8" spans="1:79" ht="22.5" customHeight="1">
      <c r="A8" s="38"/>
      <c r="B8" s="37"/>
      <c r="C8" s="92" t="s">
        <v>161</v>
      </c>
      <c r="D8" s="89" t="s">
        <v>162</v>
      </c>
      <c r="E8" s="33" t="s">
        <v>163</v>
      </c>
      <c r="F8" s="27" t="s">
        <v>165</v>
      </c>
      <c r="G8" s="28" t="s">
        <v>169</v>
      </c>
      <c r="H8" s="28" t="s">
        <v>170</v>
      </c>
      <c r="I8" s="28" t="s">
        <v>171</v>
      </c>
      <c r="J8" s="28" t="s">
        <v>282</v>
      </c>
      <c r="K8" s="28" t="s">
        <v>283</v>
      </c>
      <c r="L8" s="28" t="s">
        <v>172</v>
      </c>
      <c r="M8" s="28" t="s">
        <v>284</v>
      </c>
      <c r="N8" s="28" t="s">
        <v>173</v>
      </c>
      <c r="O8" s="28" t="s">
        <v>285</v>
      </c>
      <c r="P8" s="27" t="s">
        <v>174</v>
      </c>
      <c r="Q8" s="28" t="s">
        <v>175</v>
      </c>
      <c r="R8" s="28" t="s">
        <v>176</v>
      </c>
      <c r="S8" s="28" t="s">
        <v>176</v>
      </c>
      <c r="T8" s="28" t="s">
        <v>177</v>
      </c>
      <c r="U8" s="28" t="s">
        <v>178</v>
      </c>
      <c r="V8" s="28" t="s">
        <v>179</v>
      </c>
      <c r="W8" s="28" t="s">
        <v>180</v>
      </c>
      <c r="X8" s="28" t="s">
        <v>203</v>
      </c>
      <c r="Y8" s="28" t="s">
        <v>204</v>
      </c>
      <c r="Z8" s="28" t="s">
        <v>272</v>
      </c>
      <c r="AA8" s="28" t="s">
        <v>181</v>
      </c>
      <c r="AB8" s="27" t="s">
        <v>273</v>
      </c>
      <c r="AC8" s="27" t="s">
        <v>257</v>
      </c>
      <c r="AD8" s="27" t="s">
        <v>259</v>
      </c>
      <c r="AE8" s="27" t="s">
        <v>256</v>
      </c>
      <c r="AF8" s="28" t="s">
        <v>182</v>
      </c>
      <c r="AG8" s="28" t="s">
        <v>183</v>
      </c>
      <c r="AH8" s="28" t="s">
        <v>184</v>
      </c>
      <c r="AI8" s="28" t="s">
        <v>185</v>
      </c>
      <c r="AJ8" s="28" t="s">
        <v>186</v>
      </c>
      <c r="AK8" s="28" t="s">
        <v>187</v>
      </c>
      <c r="AL8" s="28" t="s">
        <v>188</v>
      </c>
      <c r="AM8" s="60" t="s">
        <v>193</v>
      </c>
      <c r="AN8" s="33" t="s">
        <v>194</v>
      </c>
      <c r="AO8" s="29" t="s">
        <v>195</v>
      </c>
      <c r="AP8" s="62" t="s">
        <v>231</v>
      </c>
      <c r="AQ8" s="27" t="s">
        <v>232</v>
      </c>
      <c r="AR8" s="27" t="s">
        <v>233</v>
      </c>
      <c r="AS8" s="28" t="s">
        <v>234</v>
      </c>
      <c r="AT8" s="28" t="s">
        <v>238</v>
      </c>
      <c r="AU8" s="28" t="s">
        <v>239</v>
      </c>
      <c r="AV8" s="28" t="s">
        <v>240</v>
      </c>
      <c r="AW8" s="28" t="s">
        <v>241</v>
      </c>
      <c r="AX8" s="28" t="s">
        <v>242</v>
      </c>
      <c r="AY8" s="28" t="s">
        <v>243</v>
      </c>
      <c r="AZ8" s="11" t="s">
        <v>244</v>
      </c>
      <c r="BA8" s="28" t="s">
        <v>249</v>
      </c>
      <c r="BB8" s="28" t="s">
        <v>250</v>
      </c>
      <c r="BC8" s="28" t="s">
        <v>251</v>
      </c>
      <c r="BD8" s="28" t="s">
        <v>252</v>
      </c>
      <c r="BE8" s="28" t="s">
        <v>253</v>
      </c>
      <c r="BF8" s="28" t="s">
        <v>254</v>
      </c>
      <c r="BG8" s="28" t="s">
        <v>196</v>
      </c>
      <c r="BH8" s="28" t="s">
        <v>197</v>
      </c>
      <c r="BI8" s="28" t="s">
        <v>198</v>
      </c>
      <c r="BJ8" s="28" t="s">
        <v>320</v>
      </c>
      <c r="BK8" s="27" t="s">
        <v>321</v>
      </c>
      <c r="BL8" s="27" t="s">
        <v>322</v>
      </c>
      <c r="BM8" s="121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18"/>
    </row>
    <row r="9" spans="1:79" ht="12.75" customHeight="1">
      <c r="A9" s="4" t="s">
        <v>2</v>
      </c>
      <c r="B9" s="5" t="s">
        <v>3</v>
      </c>
      <c r="C9" s="64">
        <f t="shared" ref="C9:AG9" si="0">C10+C20+C25+C26</f>
        <v>86141.7</v>
      </c>
      <c r="D9" s="64">
        <f t="shared" si="0"/>
        <v>3657.761950360818</v>
      </c>
      <c r="E9" s="64">
        <f t="shared" si="0"/>
        <v>1682.6937829302537</v>
      </c>
      <c r="F9" s="64">
        <f t="shared" si="0"/>
        <v>0</v>
      </c>
      <c r="G9" s="64">
        <f t="shared" si="0"/>
        <v>65137.892022094835</v>
      </c>
      <c r="H9" s="64">
        <f t="shared" si="0"/>
        <v>1464.2993044542386</v>
      </c>
      <c r="I9" s="64">
        <f t="shared" si="0"/>
        <v>1983.1999496589594</v>
      </c>
      <c r="J9" s="64">
        <f t="shared" si="0"/>
        <v>1165.8902550897524</v>
      </c>
      <c r="K9" s="64">
        <f t="shared" si="0"/>
        <v>0.91141896794854305</v>
      </c>
      <c r="L9" s="64">
        <f t="shared" si="0"/>
        <v>995.90114988432265</v>
      </c>
      <c r="M9" s="64">
        <f t="shared" si="0"/>
        <v>4227.8770144951113</v>
      </c>
      <c r="N9" s="64">
        <f t="shared" si="0"/>
        <v>5.8377849612857853</v>
      </c>
      <c r="O9" s="64">
        <f t="shared" si="0"/>
        <v>3.6218787573611716E-2</v>
      </c>
      <c r="P9" s="64">
        <f t="shared" si="0"/>
        <v>0</v>
      </c>
      <c r="Q9" s="64">
        <f t="shared" si="0"/>
        <v>297.42510540770229</v>
      </c>
      <c r="R9" s="64">
        <f t="shared" si="0"/>
        <v>704.46239346092727</v>
      </c>
      <c r="S9" s="64">
        <f t="shared" si="0"/>
        <v>111.29286424345887</v>
      </c>
      <c r="T9" s="64">
        <f t="shared" si="0"/>
        <v>2015.107421111227</v>
      </c>
      <c r="U9" s="64">
        <f t="shared" si="0"/>
        <v>1.8338981430154273</v>
      </c>
      <c r="V9" s="64">
        <f t="shared" si="0"/>
        <v>27.743453552561292</v>
      </c>
      <c r="W9" s="64">
        <f t="shared" si="0"/>
        <v>0</v>
      </c>
      <c r="X9" s="64">
        <f t="shared" si="0"/>
        <v>0</v>
      </c>
      <c r="Y9" s="64">
        <f t="shared" si="0"/>
        <v>5.2395592272217996E-2</v>
      </c>
      <c r="Z9" s="64">
        <f t="shared" si="0"/>
        <v>0</v>
      </c>
      <c r="AA9" s="64">
        <f t="shared" si="0"/>
        <v>1639.4428766533019</v>
      </c>
      <c r="AB9" s="64">
        <f t="shared" si="0"/>
        <v>317.42055933958244</v>
      </c>
      <c r="AC9" s="64">
        <f t="shared" si="0"/>
        <v>1357.9690505476597</v>
      </c>
      <c r="AD9" s="64">
        <f t="shared" si="0"/>
        <v>0</v>
      </c>
      <c r="AE9" s="64">
        <f t="shared" si="0"/>
        <v>7914.7</v>
      </c>
      <c r="AF9" s="64">
        <f t="shared" si="0"/>
        <v>0</v>
      </c>
      <c r="AG9" s="64">
        <f t="shared" si="0"/>
        <v>862.73154309999995</v>
      </c>
      <c r="AH9" s="64">
        <f t="shared" ref="AH9:BO9" si="1">AH10+AH20+AH25+AH26</f>
        <v>779.22068790000003</v>
      </c>
      <c r="AI9" s="64">
        <f t="shared" si="1"/>
        <v>2253.4206675877922</v>
      </c>
      <c r="AJ9" s="64">
        <f t="shared" si="1"/>
        <v>0</v>
      </c>
      <c r="AK9" s="64">
        <f t="shared" si="1"/>
        <v>0</v>
      </c>
      <c r="AL9" s="64">
        <f t="shared" si="1"/>
        <v>0</v>
      </c>
      <c r="AM9" s="64">
        <f t="shared" si="1"/>
        <v>8406.1000349000005</v>
      </c>
      <c r="AN9" s="64">
        <f t="shared" si="1"/>
        <v>7031.2936866</v>
      </c>
      <c r="AO9" s="64">
        <f t="shared" si="1"/>
        <v>0</v>
      </c>
      <c r="AP9" s="64">
        <f t="shared" si="1"/>
        <v>0</v>
      </c>
      <c r="AQ9" s="64">
        <f t="shared" si="1"/>
        <v>0</v>
      </c>
      <c r="AR9" s="64">
        <f t="shared" si="1"/>
        <v>0</v>
      </c>
      <c r="AS9" s="64">
        <f t="shared" si="1"/>
        <v>1014.630109108952</v>
      </c>
      <c r="AT9" s="64">
        <f t="shared" si="1"/>
        <v>0</v>
      </c>
      <c r="AU9" s="64">
        <f t="shared" si="1"/>
        <v>0</v>
      </c>
      <c r="AV9" s="64">
        <f t="shared" si="1"/>
        <v>0</v>
      </c>
      <c r="AW9" s="64">
        <f t="shared" si="1"/>
        <v>0</v>
      </c>
      <c r="AX9" s="64">
        <f t="shared" si="1"/>
        <v>0</v>
      </c>
      <c r="AY9" s="64">
        <f t="shared" si="1"/>
        <v>0</v>
      </c>
      <c r="AZ9" s="64">
        <f t="shared" si="1"/>
        <v>0</v>
      </c>
      <c r="BA9" s="64">
        <f t="shared" si="1"/>
        <v>0</v>
      </c>
      <c r="BB9" s="64">
        <f t="shared" si="1"/>
        <v>0</v>
      </c>
      <c r="BC9" s="64">
        <f t="shared" si="1"/>
        <v>0</v>
      </c>
      <c r="BD9" s="64">
        <f t="shared" si="1"/>
        <v>0</v>
      </c>
      <c r="BE9" s="64">
        <f t="shared" si="1"/>
        <v>0</v>
      </c>
      <c r="BF9" s="64">
        <f t="shared" si="1"/>
        <v>0</v>
      </c>
      <c r="BG9" s="64">
        <f t="shared" si="1"/>
        <v>0</v>
      </c>
      <c r="BH9" s="64">
        <f t="shared" si="1"/>
        <v>0</v>
      </c>
      <c r="BI9" s="64">
        <f t="shared" si="1"/>
        <v>0</v>
      </c>
      <c r="BJ9" s="64">
        <f t="shared" si="1"/>
        <v>15.973108273494553</v>
      </c>
      <c r="BK9" s="64">
        <f t="shared" si="1"/>
        <v>0</v>
      </c>
      <c r="BL9" s="64">
        <f t="shared" si="1"/>
        <v>842.23330878560205</v>
      </c>
      <c r="BM9" s="64">
        <f>BM10+BM20+BM25+BM26</f>
        <v>202057.05401599265</v>
      </c>
      <c r="BN9" s="64">
        <f>BN10+BN20+BN25+BN26</f>
        <v>513405.44427334203</v>
      </c>
      <c r="BO9" s="64">
        <f t="shared" si="1"/>
        <v>2275</v>
      </c>
      <c r="BP9" s="64">
        <f t="shared" ref="BP9:BY9" si="2">BP10+BP20+BP25+BP26</f>
        <v>0</v>
      </c>
      <c r="BQ9" s="64">
        <f t="shared" si="2"/>
        <v>0</v>
      </c>
      <c r="BR9" s="64">
        <f t="shared" si="2"/>
        <v>0</v>
      </c>
      <c r="BS9" s="64">
        <f>BS10+BS20+BS25+BS26</f>
        <v>515680.44427334203</v>
      </c>
      <c r="BT9" s="64">
        <f t="shared" si="2"/>
        <v>64907.565745310239</v>
      </c>
      <c r="BU9" s="64">
        <f t="shared" si="2"/>
        <v>43038.5</v>
      </c>
      <c r="BV9" s="64">
        <f t="shared" si="2"/>
        <v>107946.06574531025</v>
      </c>
      <c r="BW9" s="64">
        <f t="shared" si="2"/>
        <v>13013.636230000002</v>
      </c>
      <c r="BX9" s="64">
        <f t="shared" si="2"/>
        <v>0</v>
      </c>
      <c r="BY9" s="64">
        <f t="shared" si="2"/>
        <v>13013.636230000002</v>
      </c>
      <c r="BZ9" s="64">
        <f>BZ10+BZ20+BZ25+BZ26</f>
        <v>838697.20026464504</v>
      </c>
      <c r="CA9" s="63"/>
    </row>
    <row r="10" spans="1:79" ht="12.75" customHeight="1">
      <c r="A10" s="6" t="s">
        <v>4</v>
      </c>
      <c r="B10" s="7" t="s">
        <v>5</v>
      </c>
      <c r="C10" s="65">
        <f>C11+C12+C13+C14+C15+C16+C17+C18+C19</f>
        <v>67297.3</v>
      </c>
      <c r="D10" s="65">
        <f t="shared" ref="D10:BP10" si="3">D11+D12+D13+D14+D15+D16+D17+D18+D19</f>
        <v>3657.761950360818</v>
      </c>
      <c r="E10" s="65">
        <f t="shared" si="3"/>
        <v>662.16399210810675</v>
      </c>
      <c r="F10" s="65">
        <f t="shared" si="3"/>
        <v>0</v>
      </c>
      <c r="G10" s="65">
        <f t="shared" si="3"/>
        <v>59841.317502620579</v>
      </c>
      <c r="H10" s="65">
        <f t="shared" si="3"/>
        <v>1463.8835148743924</v>
      </c>
      <c r="I10" s="65">
        <f t="shared" si="3"/>
        <v>1972.4957307030043</v>
      </c>
      <c r="J10" s="65">
        <f t="shared" si="3"/>
        <v>1150.1304208461117</v>
      </c>
      <c r="K10" s="65">
        <f t="shared" si="3"/>
        <v>0.51838918955437074</v>
      </c>
      <c r="L10" s="65">
        <f t="shared" si="3"/>
        <v>0</v>
      </c>
      <c r="M10" s="65">
        <f t="shared" si="3"/>
        <v>24.959363849037452</v>
      </c>
      <c r="N10" s="65">
        <f t="shared" si="3"/>
        <v>0.31400795084853572</v>
      </c>
      <c r="O10" s="65">
        <f t="shared" si="3"/>
        <v>0</v>
      </c>
      <c r="P10" s="65">
        <f t="shared" si="3"/>
        <v>0</v>
      </c>
      <c r="Q10" s="65">
        <f t="shared" si="3"/>
        <v>10.769374117726283</v>
      </c>
      <c r="R10" s="65">
        <f t="shared" si="3"/>
        <v>545.04652028409726</v>
      </c>
      <c r="S10" s="65">
        <f t="shared" si="3"/>
        <v>75.160829960027982</v>
      </c>
      <c r="T10" s="65">
        <f t="shared" si="3"/>
        <v>1078.9101400235099</v>
      </c>
      <c r="U10" s="65">
        <f t="shared" si="3"/>
        <v>0.1524586720115424</v>
      </c>
      <c r="V10" s="65">
        <f t="shared" si="3"/>
        <v>0</v>
      </c>
      <c r="W10" s="65">
        <f t="shared" si="3"/>
        <v>0</v>
      </c>
      <c r="X10" s="65">
        <f t="shared" si="3"/>
        <v>0</v>
      </c>
      <c r="Y10" s="65">
        <f t="shared" si="3"/>
        <v>1.3098898068054497E-2</v>
      </c>
      <c r="Z10" s="65">
        <f t="shared" si="3"/>
        <v>0</v>
      </c>
      <c r="AA10" s="65">
        <f t="shared" si="3"/>
        <v>2.5816180389296091</v>
      </c>
      <c r="AB10" s="65">
        <f t="shared" si="3"/>
        <v>16.650739743451265</v>
      </c>
      <c r="AC10" s="65">
        <f t="shared" si="3"/>
        <v>0</v>
      </c>
      <c r="AD10" s="65">
        <f t="shared" si="3"/>
        <v>0</v>
      </c>
      <c r="AE10" s="65">
        <f>AE11+AE12+AE13+AE14+AE15+AE16+AE17+AE18+AE19</f>
        <v>0</v>
      </c>
      <c r="AF10" s="65">
        <f t="shared" si="3"/>
        <v>0</v>
      </c>
      <c r="AG10" s="65">
        <f t="shared" si="3"/>
        <v>862.73154309999995</v>
      </c>
      <c r="AH10" s="65">
        <f t="shared" si="3"/>
        <v>779.22068790000003</v>
      </c>
      <c r="AI10" s="65">
        <f t="shared" si="3"/>
        <v>2253.4206675877922</v>
      </c>
      <c r="AJ10" s="65">
        <f t="shared" si="3"/>
        <v>0</v>
      </c>
      <c r="AK10" s="65">
        <f t="shared" si="3"/>
        <v>0</v>
      </c>
      <c r="AL10" s="65">
        <f t="shared" si="3"/>
        <v>0</v>
      </c>
      <c r="AM10" s="65">
        <f t="shared" si="3"/>
        <v>7722.522132066174</v>
      </c>
      <c r="AN10" s="65">
        <f t="shared" si="3"/>
        <v>7031.2936866</v>
      </c>
      <c r="AO10" s="65">
        <f t="shared" si="3"/>
        <v>0</v>
      </c>
      <c r="AP10" s="65">
        <f t="shared" si="3"/>
        <v>0</v>
      </c>
      <c r="AQ10" s="65">
        <f t="shared" si="3"/>
        <v>0</v>
      </c>
      <c r="AR10" s="65">
        <f t="shared" si="3"/>
        <v>0</v>
      </c>
      <c r="AS10" s="65">
        <f t="shared" si="3"/>
        <v>0</v>
      </c>
      <c r="AT10" s="65">
        <f t="shared" si="3"/>
        <v>0</v>
      </c>
      <c r="AU10" s="65">
        <f t="shared" si="3"/>
        <v>0</v>
      </c>
      <c r="AV10" s="65">
        <f t="shared" si="3"/>
        <v>0</v>
      </c>
      <c r="AW10" s="65">
        <f t="shared" si="3"/>
        <v>0</v>
      </c>
      <c r="AX10" s="65">
        <f t="shared" si="3"/>
        <v>0</v>
      </c>
      <c r="AY10" s="65">
        <f t="shared" si="3"/>
        <v>0</v>
      </c>
      <c r="AZ10" s="65">
        <f t="shared" si="3"/>
        <v>0</v>
      </c>
      <c r="BA10" s="65">
        <f t="shared" si="3"/>
        <v>0</v>
      </c>
      <c r="BB10" s="65">
        <f t="shared" si="3"/>
        <v>0</v>
      </c>
      <c r="BC10" s="65">
        <f t="shared" si="3"/>
        <v>0</v>
      </c>
      <c r="BD10" s="65">
        <f t="shared" si="3"/>
        <v>0</v>
      </c>
      <c r="BE10" s="65">
        <f t="shared" si="3"/>
        <v>0</v>
      </c>
      <c r="BF10" s="65">
        <f t="shared" si="3"/>
        <v>0</v>
      </c>
      <c r="BG10" s="65">
        <f t="shared" si="3"/>
        <v>0</v>
      </c>
      <c r="BH10" s="65">
        <f>BH11+BH12+BH13+BH14+BH15+BH16+BH17+BH18+BH19</f>
        <v>0</v>
      </c>
      <c r="BI10" s="65">
        <f t="shared" si="3"/>
        <v>0</v>
      </c>
      <c r="BJ10" s="65">
        <f t="shared" si="3"/>
        <v>0</v>
      </c>
      <c r="BK10" s="65">
        <f t="shared" si="3"/>
        <v>0</v>
      </c>
      <c r="BL10" s="65">
        <f t="shared" si="3"/>
        <v>837.23330878560205</v>
      </c>
      <c r="BM10" s="65">
        <f>BM11+BM12+BM13+BM14+BM15+BM16+BM17+BM18+BM19</f>
        <v>157286.55167827985</v>
      </c>
      <c r="BN10" s="65">
        <f t="shared" si="3"/>
        <v>406582.04087229114</v>
      </c>
      <c r="BO10" s="65">
        <f t="shared" si="3"/>
        <v>2275</v>
      </c>
      <c r="BP10" s="65">
        <f t="shared" si="3"/>
        <v>0</v>
      </c>
      <c r="BQ10" s="65">
        <f t="shared" ref="BQ10:BZ10" si="4">BQ11+BQ12+BQ13+BQ14+BQ15+BQ16+BQ17+BQ18+BQ19</f>
        <v>0</v>
      </c>
      <c r="BR10" s="65">
        <f t="shared" si="4"/>
        <v>0</v>
      </c>
      <c r="BS10" s="65">
        <f t="shared" si="4"/>
        <v>408857.04087229114</v>
      </c>
      <c r="BT10" s="65">
        <f t="shared" si="4"/>
        <v>0</v>
      </c>
      <c r="BU10" s="65">
        <f>BU11+BU12+BU13+BU14+BU15+BU16+BU17+BU18+BU19</f>
        <v>29598.5</v>
      </c>
      <c r="BV10" s="65">
        <f>BV11+BV12+BV13+BV14+BV15+BV16+BV17+BV18+BV19</f>
        <v>29598.5</v>
      </c>
      <c r="BW10" s="65">
        <f>BW11+BW12+BW13+BW14+BW15+BW16+BW17+BW18+BW19</f>
        <v>11309.328933000001</v>
      </c>
      <c r="BX10" s="65">
        <f t="shared" si="4"/>
        <v>0</v>
      </c>
      <c r="BY10" s="65">
        <f t="shared" si="4"/>
        <v>11309.328933000001</v>
      </c>
      <c r="BZ10" s="65">
        <f t="shared" si="4"/>
        <v>607051.42148357106</v>
      </c>
      <c r="CA10" s="63"/>
    </row>
    <row r="11" spans="1:79" ht="12.75" customHeight="1">
      <c r="A11" s="44" t="s">
        <v>205</v>
      </c>
      <c r="B11" s="44" t="s">
        <v>206</v>
      </c>
      <c r="C11" s="66">
        <v>11413.2</v>
      </c>
      <c r="D11" s="66">
        <v>2327.0847965397265</v>
      </c>
      <c r="E11" s="66">
        <v>590.32544579449143</v>
      </c>
      <c r="F11" s="66">
        <v>0</v>
      </c>
      <c r="G11" s="66">
        <v>31069.775396880901</v>
      </c>
      <c r="H11" s="66">
        <v>261.93721452660367</v>
      </c>
      <c r="I11" s="66">
        <v>0</v>
      </c>
      <c r="J11" s="66">
        <v>0</v>
      </c>
      <c r="K11" s="66">
        <v>0.51838918955437074</v>
      </c>
      <c r="L11" s="66">
        <v>0</v>
      </c>
      <c r="M11" s="66">
        <v>20.348348934507982</v>
      </c>
      <c r="N11" s="66">
        <v>0.31400795084853572</v>
      </c>
      <c r="O11" s="66">
        <v>0</v>
      </c>
      <c r="P11" s="66">
        <v>0</v>
      </c>
      <c r="Q11" s="66">
        <v>10.769374117726283</v>
      </c>
      <c r="R11" s="66">
        <v>0</v>
      </c>
      <c r="S11" s="66">
        <v>0</v>
      </c>
      <c r="T11" s="66">
        <v>1078.9101400235099</v>
      </c>
      <c r="U11" s="66">
        <v>0.1524586720115424</v>
      </c>
      <c r="V11" s="66">
        <v>0</v>
      </c>
      <c r="W11" s="66">
        <v>0</v>
      </c>
      <c r="X11" s="66">
        <v>0</v>
      </c>
      <c r="Y11" s="66">
        <v>1.3098898068054497E-2</v>
      </c>
      <c r="Z11" s="70">
        <v>0</v>
      </c>
      <c r="AA11" s="66">
        <v>0</v>
      </c>
      <c r="AB11" s="66">
        <v>16.650739743451265</v>
      </c>
      <c r="AC11" s="66">
        <v>0</v>
      </c>
      <c r="AD11" s="66">
        <v>0</v>
      </c>
      <c r="AE11" s="66">
        <v>0</v>
      </c>
      <c r="AF11" s="66">
        <v>0</v>
      </c>
      <c r="AG11" s="66">
        <v>554.54569774636195</v>
      </c>
      <c r="AH11" s="66">
        <v>500.86667576476793</v>
      </c>
      <c r="AI11" s="66">
        <v>727.17137477230301</v>
      </c>
      <c r="AJ11" s="66">
        <v>0</v>
      </c>
      <c r="AK11" s="66">
        <v>0</v>
      </c>
      <c r="AL11" s="66">
        <v>0</v>
      </c>
      <c r="AM11" s="66">
        <v>0</v>
      </c>
      <c r="AN11" s="66">
        <v>0</v>
      </c>
      <c r="AO11" s="66">
        <v>0</v>
      </c>
      <c r="AP11" s="66">
        <v>0</v>
      </c>
      <c r="AQ11" s="66">
        <v>0</v>
      </c>
      <c r="AR11" s="66">
        <v>0</v>
      </c>
      <c r="AS11" s="66">
        <v>0</v>
      </c>
      <c r="AT11" s="66">
        <v>0</v>
      </c>
      <c r="AU11" s="66">
        <v>0</v>
      </c>
      <c r="AV11" s="66">
        <v>0</v>
      </c>
      <c r="AW11" s="66">
        <v>0</v>
      </c>
      <c r="AX11" s="66">
        <v>0</v>
      </c>
      <c r="AY11" s="66">
        <v>0</v>
      </c>
      <c r="AZ11" s="66">
        <v>0</v>
      </c>
      <c r="BA11" s="66">
        <v>0</v>
      </c>
      <c r="BB11" s="66">
        <v>0</v>
      </c>
      <c r="BC11" s="66">
        <v>0</v>
      </c>
      <c r="BD11" s="66">
        <v>0</v>
      </c>
      <c r="BE11" s="66">
        <v>0</v>
      </c>
      <c r="BF11" s="66">
        <v>0</v>
      </c>
      <c r="BG11" s="66">
        <v>0</v>
      </c>
      <c r="BH11" s="66">
        <v>0</v>
      </c>
      <c r="BI11" s="66">
        <v>0</v>
      </c>
      <c r="BJ11" s="66">
        <v>0</v>
      </c>
      <c r="BK11" s="66">
        <v>0</v>
      </c>
      <c r="BL11" s="66">
        <v>82.823330878560213</v>
      </c>
      <c r="BM11" s="66">
        <f>SUM(C11:BL11)</f>
        <v>48655.406490433401</v>
      </c>
      <c r="BN11" s="66">
        <v>136990.38955147189</v>
      </c>
      <c r="BO11" s="68">
        <v>300</v>
      </c>
      <c r="BP11" s="68">
        <v>0</v>
      </c>
      <c r="BQ11" s="68">
        <v>0</v>
      </c>
      <c r="BR11" s="68">
        <f>BP11+BQ11</f>
        <v>0</v>
      </c>
      <c r="BS11" s="68">
        <f>BN11+BO11+BR11</f>
        <v>137290.38955147189</v>
      </c>
      <c r="BT11" s="68">
        <v>0</v>
      </c>
      <c r="BU11" s="68">
        <v>20050.099999999999</v>
      </c>
      <c r="BV11" s="68">
        <f>BT11+BU11</f>
        <v>20050.099999999999</v>
      </c>
      <c r="BW11" s="68">
        <v>17.946021000000002</v>
      </c>
      <c r="BX11" s="68">
        <v>0</v>
      </c>
      <c r="BY11" s="68">
        <f>BW11+BX11</f>
        <v>17.946021000000002</v>
      </c>
      <c r="BZ11" s="68">
        <f t="shared" ref="BZ11:BZ29" si="5">BM11+BS11+BV11+BY11</f>
        <v>206013.84206290531</v>
      </c>
      <c r="CA11" s="63"/>
    </row>
    <row r="12" spans="1:79" ht="12.75" customHeight="1">
      <c r="A12" s="44" t="s">
        <v>207</v>
      </c>
      <c r="B12" s="44" t="s">
        <v>208</v>
      </c>
      <c r="C12" s="66">
        <v>33349.199999999997</v>
      </c>
      <c r="D12" s="66">
        <v>0</v>
      </c>
      <c r="E12" s="66">
        <v>71.838546313615353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70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4339.2160423482201</v>
      </c>
      <c r="AN12" s="66">
        <v>2351.739299584664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>
        <v>0</v>
      </c>
      <c r="AW12" s="66">
        <v>0</v>
      </c>
      <c r="AX12" s="66">
        <v>0</v>
      </c>
      <c r="AY12" s="66">
        <v>0</v>
      </c>
      <c r="AZ12" s="66">
        <v>0</v>
      </c>
      <c r="BA12" s="66">
        <v>0</v>
      </c>
      <c r="BB12" s="66">
        <v>0</v>
      </c>
      <c r="BC12" s="66">
        <v>0</v>
      </c>
      <c r="BD12" s="66">
        <v>0</v>
      </c>
      <c r="BE12" s="66">
        <v>0</v>
      </c>
      <c r="BF12" s="66">
        <v>0</v>
      </c>
      <c r="BG12" s="66">
        <v>0</v>
      </c>
      <c r="BH12" s="66">
        <v>0</v>
      </c>
      <c r="BI12" s="66">
        <v>0</v>
      </c>
      <c r="BJ12" s="66">
        <v>0</v>
      </c>
      <c r="BK12" s="66">
        <v>0</v>
      </c>
      <c r="BL12" s="66">
        <v>745.40997790704182</v>
      </c>
      <c r="BM12" s="66">
        <f t="shared" ref="BM12:BM19" si="6">SUM(C12:BL12)</f>
        <v>40857.403866153531</v>
      </c>
      <c r="BN12" s="66">
        <v>124847.12981430387</v>
      </c>
      <c r="BO12" s="68">
        <v>300</v>
      </c>
      <c r="BP12" s="68">
        <v>0</v>
      </c>
      <c r="BQ12" s="68">
        <v>0</v>
      </c>
      <c r="BR12" s="68">
        <f t="shared" ref="BR12:BR24" si="7">BP12+BQ12</f>
        <v>0</v>
      </c>
      <c r="BS12" s="68">
        <f t="shared" ref="BS12:BS71" si="8">BN12+BO12+BR12</f>
        <v>125147.12981430387</v>
      </c>
      <c r="BT12" s="68">
        <v>0</v>
      </c>
      <c r="BU12" s="68">
        <v>0</v>
      </c>
      <c r="BV12" s="68">
        <f t="shared" ref="BV12:BV19" si="9">BT12+BU12</f>
        <v>0</v>
      </c>
      <c r="BW12" s="68">
        <v>14.898155999999998</v>
      </c>
      <c r="BX12" s="68">
        <v>0</v>
      </c>
      <c r="BY12" s="68">
        <f t="shared" ref="BY12:BY19" si="10">BW12+BX12</f>
        <v>14.898155999999998</v>
      </c>
      <c r="BZ12" s="68">
        <f t="shared" si="5"/>
        <v>166019.4318364574</v>
      </c>
      <c r="CA12" s="63"/>
    </row>
    <row r="13" spans="1:79" ht="12.75" customHeight="1">
      <c r="A13" s="44" t="s">
        <v>209</v>
      </c>
      <c r="B13" s="44" t="s">
        <v>210</v>
      </c>
      <c r="C13" s="66">
        <v>14958.1</v>
      </c>
      <c r="D13" s="66">
        <v>0</v>
      </c>
      <c r="E13" s="66">
        <v>0</v>
      </c>
      <c r="F13" s="66">
        <v>0</v>
      </c>
      <c r="G13" s="66">
        <v>25.472641707598687</v>
      </c>
      <c r="H13" s="66">
        <v>1201.9463003477888</v>
      </c>
      <c r="I13" s="66">
        <v>32.572076057377828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0.4421583725157433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70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20.047439530879092</v>
      </c>
      <c r="AH13" s="66">
        <v>18.106883591799509</v>
      </c>
      <c r="AI13" s="66">
        <v>8.2124961340470435</v>
      </c>
      <c r="AJ13" s="66">
        <v>0</v>
      </c>
      <c r="AK13" s="66">
        <v>0</v>
      </c>
      <c r="AL13" s="66">
        <v>0</v>
      </c>
      <c r="AM13" s="66">
        <v>1824.2797072102724</v>
      </c>
      <c r="AN13" s="66">
        <v>691.82158382548755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>
        <v>0</v>
      </c>
      <c r="AU13" s="66">
        <v>0</v>
      </c>
      <c r="AV13" s="66">
        <v>0</v>
      </c>
      <c r="AW13" s="66">
        <v>0</v>
      </c>
      <c r="AX13" s="66">
        <v>0</v>
      </c>
      <c r="AY13" s="66">
        <v>0</v>
      </c>
      <c r="AZ13" s="66">
        <v>0</v>
      </c>
      <c r="BA13" s="66">
        <v>0</v>
      </c>
      <c r="BB13" s="66">
        <v>0</v>
      </c>
      <c r="BC13" s="66">
        <v>0</v>
      </c>
      <c r="BD13" s="66">
        <v>0</v>
      </c>
      <c r="BE13" s="66">
        <v>0</v>
      </c>
      <c r="BF13" s="66">
        <v>0</v>
      </c>
      <c r="BG13" s="66">
        <v>0</v>
      </c>
      <c r="BH13" s="66">
        <v>0</v>
      </c>
      <c r="BI13" s="66">
        <v>0</v>
      </c>
      <c r="BJ13" s="66">
        <v>0</v>
      </c>
      <c r="BK13" s="66">
        <v>0</v>
      </c>
      <c r="BL13" s="66">
        <v>0</v>
      </c>
      <c r="BM13" s="66">
        <f t="shared" si="6"/>
        <v>18781.001286777766</v>
      </c>
      <c r="BN13" s="66">
        <v>39597.592330653504</v>
      </c>
      <c r="BO13" s="68">
        <v>1000</v>
      </c>
      <c r="BP13" s="68">
        <v>0</v>
      </c>
      <c r="BQ13" s="68">
        <v>0</v>
      </c>
      <c r="BR13" s="68">
        <f t="shared" si="7"/>
        <v>0</v>
      </c>
      <c r="BS13" s="68">
        <f t="shared" si="8"/>
        <v>40597.592330653504</v>
      </c>
      <c r="BT13" s="68">
        <v>0</v>
      </c>
      <c r="BU13" s="68">
        <v>1400</v>
      </c>
      <c r="BV13" s="68">
        <f t="shared" si="9"/>
        <v>1400</v>
      </c>
      <c r="BW13" s="68">
        <v>1504.469977</v>
      </c>
      <c r="BX13" s="68">
        <v>0</v>
      </c>
      <c r="BY13" s="68">
        <f t="shared" si="10"/>
        <v>1504.469977</v>
      </c>
      <c r="BZ13" s="68">
        <f t="shared" si="5"/>
        <v>62283.063594431267</v>
      </c>
      <c r="CA13" s="63"/>
    </row>
    <row r="14" spans="1:79" ht="12.75" customHeight="1">
      <c r="A14" s="44" t="s">
        <v>211</v>
      </c>
      <c r="B14" s="44" t="s">
        <v>212</v>
      </c>
      <c r="C14" s="66">
        <v>591.4</v>
      </c>
      <c r="D14" s="66">
        <v>0</v>
      </c>
      <c r="E14" s="66">
        <v>0</v>
      </c>
      <c r="F14" s="66">
        <v>0</v>
      </c>
      <c r="G14" s="66">
        <v>9370.8648733787741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70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87.740598399616388</v>
      </c>
      <c r="AH14" s="66">
        <v>79.247466942079768</v>
      </c>
      <c r="AI14" s="66">
        <v>535.94320980721398</v>
      </c>
      <c r="AJ14" s="66">
        <v>0</v>
      </c>
      <c r="AK14" s="66">
        <v>0</v>
      </c>
      <c r="AL14" s="66">
        <v>0</v>
      </c>
      <c r="AM14" s="66">
        <v>903.40692004470407</v>
      </c>
      <c r="AN14" s="66">
        <v>1245.2788508858778</v>
      </c>
      <c r="AO14" s="66">
        <v>0</v>
      </c>
      <c r="AP14" s="66">
        <v>0</v>
      </c>
      <c r="AQ14" s="66">
        <v>0</v>
      </c>
      <c r="AR14" s="66">
        <v>0</v>
      </c>
      <c r="AS14" s="66">
        <v>0</v>
      </c>
      <c r="AT14" s="66">
        <v>0</v>
      </c>
      <c r="AU14" s="66">
        <v>0</v>
      </c>
      <c r="AV14" s="66">
        <v>0</v>
      </c>
      <c r="AW14" s="66">
        <v>0</v>
      </c>
      <c r="AX14" s="66">
        <v>0</v>
      </c>
      <c r="AY14" s="66">
        <v>0</v>
      </c>
      <c r="AZ14" s="66">
        <v>0</v>
      </c>
      <c r="BA14" s="66">
        <v>0</v>
      </c>
      <c r="BB14" s="66">
        <v>0</v>
      </c>
      <c r="BC14" s="66">
        <v>0</v>
      </c>
      <c r="BD14" s="66">
        <v>0</v>
      </c>
      <c r="BE14" s="66">
        <v>0</v>
      </c>
      <c r="BF14" s="66">
        <v>0</v>
      </c>
      <c r="BG14" s="66">
        <v>0</v>
      </c>
      <c r="BH14" s="66">
        <v>0</v>
      </c>
      <c r="BI14" s="66">
        <v>0</v>
      </c>
      <c r="BJ14" s="66">
        <v>0</v>
      </c>
      <c r="BK14" s="66">
        <v>0</v>
      </c>
      <c r="BL14" s="66">
        <v>0</v>
      </c>
      <c r="BM14" s="66">
        <f t="shared" si="6"/>
        <v>12813.881919458265</v>
      </c>
      <c r="BN14" s="66">
        <v>5750.3565885692997</v>
      </c>
      <c r="BO14" s="68">
        <v>125</v>
      </c>
      <c r="BP14" s="68">
        <v>0</v>
      </c>
      <c r="BQ14" s="68">
        <v>0</v>
      </c>
      <c r="BR14" s="68">
        <f t="shared" si="7"/>
        <v>0</v>
      </c>
      <c r="BS14" s="68">
        <f t="shared" si="8"/>
        <v>5875.3565885692997</v>
      </c>
      <c r="BT14" s="68">
        <v>0</v>
      </c>
      <c r="BU14" s="68">
        <v>400.2</v>
      </c>
      <c r="BV14" s="68">
        <f t="shared" si="9"/>
        <v>400.2</v>
      </c>
      <c r="BW14" s="68">
        <v>39.871688999999996</v>
      </c>
      <c r="BX14" s="68">
        <v>0</v>
      </c>
      <c r="BY14" s="68">
        <f t="shared" si="10"/>
        <v>39.871688999999996</v>
      </c>
      <c r="BZ14" s="68">
        <f t="shared" si="5"/>
        <v>19129.310197027564</v>
      </c>
      <c r="CA14" s="63"/>
    </row>
    <row r="15" spans="1:79" ht="12.75" customHeight="1">
      <c r="A15" s="44" t="s">
        <v>213</v>
      </c>
      <c r="B15" s="44" t="s">
        <v>214</v>
      </c>
      <c r="C15" s="66">
        <v>3764.1</v>
      </c>
      <c r="D15" s="66">
        <v>1000</v>
      </c>
      <c r="E15" s="66">
        <v>0</v>
      </c>
      <c r="F15" s="66">
        <v>0</v>
      </c>
      <c r="G15" s="66">
        <v>1444.5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70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180.68138400894082</v>
      </c>
      <c r="AN15" s="66">
        <v>1468.5502173556829</v>
      </c>
      <c r="AO15" s="66">
        <v>0</v>
      </c>
      <c r="AP15" s="66">
        <v>0</v>
      </c>
      <c r="AQ15" s="66">
        <v>0</v>
      </c>
      <c r="AR15" s="66">
        <v>0</v>
      </c>
      <c r="AS15" s="66">
        <v>0</v>
      </c>
      <c r="AT15" s="66">
        <v>0</v>
      </c>
      <c r="AU15" s="66">
        <v>0</v>
      </c>
      <c r="AV15" s="66">
        <v>0</v>
      </c>
      <c r="AW15" s="66">
        <v>0</v>
      </c>
      <c r="AX15" s="66">
        <v>0</v>
      </c>
      <c r="AY15" s="66">
        <v>0</v>
      </c>
      <c r="AZ15" s="66">
        <v>0</v>
      </c>
      <c r="BA15" s="66">
        <v>0</v>
      </c>
      <c r="BB15" s="66">
        <v>0</v>
      </c>
      <c r="BC15" s="66">
        <v>0</v>
      </c>
      <c r="BD15" s="66">
        <v>0</v>
      </c>
      <c r="BE15" s="66">
        <v>0</v>
      </c>
      <c r="BF15" s="66">
        <v>0</v>
      </c>
      <c r="BG15" s="66">
        <v>0</v>
      </c>
      <c r="BH15" s="66">
        <v>0</v>
      </c>
      <c r="BI15" s="66">
        <v>0</v>
      </c>
      <c r="BJ15" s="66">
        <v>0</v>
      </c>
      <c r="BK15" s="66">
        <v>0</v>
      </c>
      <c r="BL15" s="66">
        <v>0</v>
      </c>
      <c r="BM15" s="66">
        <f t="shared" si="6"/>
        <v>7857.8316013646236</v>
      </c>
      <c r="BN15" s="66">
        <v>36058.3574975312</v>
      </c>
      <c r="BO15" s="68">
        <v>250</v>
      </c>
      <c r="BP15" s="68">
        <v>0</v>
      </c>
      <c r="BQ15" s="68">
        <v>0</v>
      </c>
      <c r="BR15" s="68">
        <f t="shared" si="7"/>
        <v>0</v>
      </c>
      <c r="BS15" s="68">
        <f t="shared" si="8"/>
        <v>36308.3574975312</v>
      </c>
      <c r="BT15" s="68">
        <v>0</v>
      </c>
      <c r="BU15" s="68">
        <v>2676</v>
      </c>
      <c r="BV15" s="68">
        <f t="shared" si="9"/>
        <v>2676</v>
      </c>
      <c r="BW15" s="68">
        <v>0</v>
      </c>
      <c r="BX15" s="68">
        <v>0</v>
      </c>
      <c r="BY15" s="68">
        <f t="shared" si="10"/>
        <v>0</v>
      </c>
      <c r="BZ15" s="68">
        <f t="shared" si="5"/>
        <v>46842.189098895826</v>
      </c>
      <c r="CA15" s="63"/>
    </row>
    <row r="16" spans="1:79" ht="12.75" customHeight="1">
      <c r="A16" s="44" t="s">
        <v>215</v>
      </c>
      <c r="B16" s="44" t="s">
        <v>216</v>
      </c>
      <c r="C16" s="66">
        <v>1008.4</v>
      </c>
      <c r="D16" s="66">
        <v>0</v>
      </c>
      <c r="E16" s="66">
        <v>0</v>
      </c>
      <c r="F16" s="66">
        <v>0</v>
      </c>
      <c r="G16" s="66">
        <v>1663.33005385207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70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17.310105248957345</v>
      </c>
      <c r="AH16" s="66">
        <v>15.634518324491692</v>
      </c>
      <c r="AI16" s="66">
        <v>7.0911386074037885</v>
      </c>
      <c r="AJ16" s="66">
        <v>0</v>
      </c>
      <c r="AK16" s="66">
        <v>0</v>
      </c>
      <c r="AL16" s="66">
        <v>0</v>
      </c>
      <c r="AM16" s="66">
        <v>60.227128002980265</v>
      </c>
      <c r="AN16" s="66">
        <v>415.09295029529261</v>
      </c>
      <c r="AO16" s="66">
        <v>0</v>
      </c>
      <c r="AP16" s="66">
        <v>0</v>
      </c>
      <c r="AQ16" s="66">
        <v>0</v>
      </c>
      <c r="AR16" s="66">
        <v>0</v>
      </c>
      <c r="AS16" s="66">
        <v>0</v>
      </c>
      <c r="AT16" s="66">
        <v>0</v>
      </c>
      <c r="AU16" s="66">
        <v>0</v>
      </c>
      <c r="AV16" s="66">
        <v>0</v>
      </c>
      <c r="AW16" s="66">
        <v>0</v>
      </c>
      <c r="AX16" s="66">
        <v>0</v>
      </c>
      <c r="AY16" s="66">
        <v>0</v>
      </c>
      <c r="AZ16" s="66">
        <v>0</v>
      </c>
      <c r="BA16" s="66">
        <v>0</v>
      </c>
      <c r="BB16" s="66">
        <v>0</v>
      </c>
      <c r="BC16" s="66">
        <v>0</v>
      </c>
      <c r="BD16" s="66">
        <v>0</v>
      </c>
      <c r="BE16" s="66">
        <v>0</v>
      </c>
      <c r="BF16" s="66">
        <v>0</v>
      </c>
      <c r="BG16" s="66">
        <v>0</v>
      </c>
      <c r="BH16" s="66">
        <v>0</v>
      </c>
      <c r="BI16" s="66">
        <v>0</v>
      </c>
      <c r="BJ16" s="66">
        <v>0</v>
      </c>
      <c r="BK16" s="66">
        <v>0</v>
      </c>
      <c r="BL16" s="66">
        <v>9</v>
      </c>
      <c r="BM16" s="66">
        <f t="shared" si="6"/>
        <v>3196.085894331196</v>
      </c>
      <c r="BN16" s="66">
        <v>24982.606784676002</v>
      </c>
      <c r="BO16" s="68">
        <v>150</v>
      </c>
      <c r="BP16" s="68">
        <v>0</v>
      </c>
      <c r="BQ16" s="68">
        <v>0</v>
      </c>
      <c r="BR16" s="68">
        <f t="shared" si="7"/>
        <v>0</v>
      </c>
      <c r="BS16" s="68">
        <f t="shared" si="8"/>
        <v>25132.606784676002</v>
      </c>
      <c r="BT16" s="68">
        <v>0</v>
      </c>
      <c r="BU16" s="68">
        <v>2285.4</v>
      </c>
      <c r="BV16" s="68">
        <f t="shared" si="9"/>
        <v>2285.4</v>
      </c>
      <c r="BW16" s="68">
        <v>4980.9709789999997</v>
      </c>
      <c r="BX16" s="68">
        <v>0</v>
      </c>
      <c r="BY16" s="68">
        <f t="shared" si="10"/>
        <v>4980.9709789999997</v>
      </c>
      <c r="BZ16" s="68">
        <f t="shared" si="5"/>
        <v>35595.063658007195</v>
      </c>
      <c r="CA16" s="63"/>
    </row>
    <row r="17" spans="1:79" ht="12.75" customHeight="1">
      <c r="A17" s="44" t="s">
        <v>217</v>
      </c>
      <c r="B17" s="44" t="s">
        <v>218</v>
      </c>
      <c r="C17" s="66">
        <v>889.3</v>
      </c>
      <c r="D17" s="66">
        <v>0</v>
      </c>
      <c r="E17" s="66">
        <v>0</v>
      </c>
      <c r="F17" s="66">
        <v>0</v>
      </c>
      <c r="G17" s="66">
        <v>2025.3536379814095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70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32.213651103107438</v>
      </c>
      <c r="AH17" s="66">
        <v>29.095427857127078</v>
      </c>
      <c r="AI17" s="66">
        <v>13.196422652394913</v>
      </c>
      <c r="AJ17" s="66">
        <v>0</v>
      </c>
      <c r="AK17" s="66">
        <v>0</v>
      </c>
      <c r="AL17" s="66">
        <v>0</v>
      </c>
      <c r="AM17" s="66">
        <v>173.80243843913675</v>
      </c>
      <c r="AN17" s="66">
        <v>443.717834357703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  <c r="AT17" s="66">
        <v>0</v>
      </c>
      <c r="AU17" s="66">
        <v>0</v>
      </c>
      <c r="AV17" s="66">
        <v>0</v>
      </c>
      <c r="AW17" s="66">
        <v>0</v>
      </c>
      <c r="AX17" s="66">
        <v>0</v>
      </c>
      <c r="AY17" s="66">
        <v>0</v>
      </c>
      <c r="AZ17" s="66">
        <v>0</v>
      </c>
      <c r="BA17" s="66">
        <v>0</v>
      </c>
      <c r="BB17" s="66">
        <v>0</v>
      </c>
      <c r="BC17" s="66">
        <v>0</v>
      </c>
      <c r="BD17" s="66">
        <v>0</v>
      </c>
      <c r="BE17" s="66">
        <v>0</v>
      </c>
      <c r="BF17" s="66">
        <v>0</v>
      </c>
      <c r="BG17" s="66">
        <v>0</v>
      </c>
      <c r="BH17" s="66">
        <v>0</v>
      </c>
      <c r="BI17" s="66">
        <v>0</v>
      </c>
      <c r="BJ17" s="66">
        <v>0</v>
      </c>
      <c r="BK17" s="66">
        <v>0</v>
      </c>
      <c r="BL17" s="66">
        <v>0</v>
      </c>
      <c r="BM17" s="66">
        <f t="shared" si="6"/>
        <v>3606.6794123908794</v>
      </c>
      <c r="BN17" s="66">
        <v>31174.7083050853</v>
      </c>
      <c r="BO17" s="68">
        <v>0</v>
      </c>
      <c r="BP17" s="68">
        <v>0</v>
      </c>
      <c r="BQ17" s="68">
        <v>0</v>
      </c>
      <c r="BR17" s="68">
        <f t="shared" si="7"/>
        <v>0</v>
      </c>
      <c r="BS17" s="68">
        <f t="shared" si="8"/>
        <v>31174.7083050853</v>
      </c>
      <c r="BT17" s="68">
        <v>0</v>
      </c>
      <c r="BU17" s="68">
        <v>2486.8000000000002</v>
      </c>
      <c r="BV17" s="68">
        <f t="shared" si="9"/>
        <v>2486.8000000000002</v>
      </c>
      <c r="BW17" s="68">
        <v>3879.3100169999998</v>
      </c>
      <c r="BX17" s="68">
        <v>0</v>
      </c>
      <c r="BY17" s="68">
        <f t="shared" si="10"/>
        <v>3879.3100169999998</v>
      </c>
      <c r="BZ17" s="68">
        <f t="shared" si="5"/>
        <v>41147.497734476186</v>
      </c>
      <c r="CA17" s="63"/>
    </row>
    <row r="18" spans="1:79" ht="12.75" customHeight="1">
      <c r="A18" s="44" t="s">
        <v>219</v>
      </c>
      <c r="B18" s="44" t="s">
        <v>220</v>
      </c>
      <c r="C18" s="66">
        <v>481.8</v>
      </c>
      <c r="D18" s="66">
        <v>0</v>
      </c>
      <c r="E18" s="66">
        <v>0</v>
      </c>
      <c r="F18" s="66">
        <v>0</v>
      </c>
      <c r="G18" s="70">
        <v>14225.79145825154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70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91.496107494355513</v>
      </c>
      <c r="AH18" s="66">
        <v>82.639449539241085</v>
      </c>
      <c r="AI18" s="66">
        <v>437.48166582172991</v>
      </c>
      <c r="AJ18" s="66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66">
        <v>0</v>
      </c>
      <c r="AQ18" s="66">
        <v>0</v>
      </c>
      <c r="AR18" s="66">
        <v>0</v>
      </c>
      <c r="AS18" s="66">
        <v>0</v>
      </c>
      <c r="AT18" s="66">
        <v>0</v>
      </c>
      <c r="AU18" s="66">
        <v>0</v>
      </c>
      <c r="AV18" s="66">
        <v>0</v>
      </c>
      <c r="AW18" s="66">
        <v>0</v>
      </c>
      <c r="AX18" s="66">
        <v>0</v>
      </c>
      <c r="AY18" s="66">
        <v>0</v>
      </c>
      <c r="AZ18" s="66">
        <v>0</v>
      </c>
      <c r="BA18" s="66">
        <v>0</v>
      </c>
      <c r="BB18" s="66">
        <v>0</v>
      </c>
      <c r="BC18" s="66">
        <v>0</v>
      </c>
      <c r="BD18" s="66">
        <v>0</v>
      </c>
      <c r="BE18" s="66">
        <v>0</v>
      </c>
      <c r="BF18" s="66">
        <v>0</v>
      </c>
      <c r="BG18" s="66">
        <v>0</v>
      </c>
      <c r="BH18" s="66">
        <v>0</v>
      </c>
      <c r="BI18" s="66">
        <v>0</v>
      </c>
      <c r="BJ18" s="66">
        <v>0</v>
      </c>
      <c r="BK18" s="66">
        <v>0</v>
      </c>
      <c r="BL18" s="66">
        <v>0</v>
      </c>
      <c r="BM18" s="66">
        <f t="shared" si="6"/>
        <v>15319.208681106866</v>
      </c>
      <c r="BN18" s="66">
        <v>0</v>
      </c>
      <c r="BO18" s="68">
        <v>0</v>
      </c>
      <c r="BP18" s="68">
        <v>0</v>
      </c>
      <c r="BQ18" s="68">
        <v>0</v>
      </c>
      <c r="BR18" s="68">
        <f t="shared" si="7"/>
        <v>0</v>
      </c>
      <c r="BS18" s="68">
        <f t="shared" si="8"/>
        <v>0</v>
      </c>
      <c r="BT18" s="68">
        <v>0</v>
      </c>
      <c r="BU18" s="68">
        <v>0</v>
      </c>
      <c r="BV18" s="68">
        <f t="shared" si="9"/>
        <v>0</v>
      </c>
      <c r="BW18" s="68">
        <v>0</v>
      </c>
      <c r="BX18" s="68">
        <v>0</v>
      </c>
      <c r="BY18" s="68">
        <f t="shared" si="10"/>
        <v>0</v>
      </c>
      <c r="BZ18" s="68">
        <f t="shared" si="5"/>
        <v>15319.208681106866</v>
      </c>
      <c r="CA18" s="63"/>
    </row>
    <row r="19" spans="1:79" ht="12.75" customHeight="1">
      <c r="A19" s="44" t="s">
        <v>221</v>
      </c>
      <c r="B19" s="44" t="s">
        <v>222</v>
      </c>
      <c r="C19" s="66">
        <v>841.8</v>
      </c>
      <c r="D19" s="66">
        <v>330.67715382109128</v>
      </c>
      <c r="E19" s="66">
        <v>0</v>
      </c>
      <c r="F19" s="66">
        <v>0</v>
      </c>
      <c r="G19" s="66">
        <v>16.22944056828711</v>
      </c>
      <c r="H19" s="66">
        <v>0</v>
      </c>
      <c r="I19" s="66">
        <v>1939.9236546456264</v>
      </c>
      <c r="J19" s="66">
        <v>1150.1304208461117</v>
      </c>
      <c r="K19" s="66">
        <v>0</v>
      </c>
      <c r="L19" s="66">
        <v>0</v>
      </c>
      <c r="M19" s="66">
        <v>4.6110149145294717</v>
      </c>
      <c r="N19" s="66">
        <v>0</v>
      </c>
      <c r="O19" s="66">
        <v>0</v>
      </c>
      <c r="P19" s="66">
        <v>0</v>
      </c>
      <c r="Q19" s="66">
        <v>0</v>
      </c>
      <c r="R19" s="66">
        <v>544.60436191158146</v>
      </c>
      <c r="S19" s="66">
        <v>75.160829960027982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70">
        <v>0</v>
      </c>
      <c r="AA19" s="66">
        <v>2.5816180389296091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59.377943576722309</v>
      </c>
      <c r="AH19" s="66">
        <v>53.630265880492928</v>
      </c>
      <c r="AI19" s="66">
        <v>524.32435979269985</v>
      </c>
      <c r="AJ19" s="66">
        <v>0</v>
      </c>
      <c r="AK19" s="66">
        <v>0</v>
      </c>
      <c r="AL19" s="66">
        <v>0</v>
      </c>
      <c r="AM19" s="66">
        <v>240.90851201192106</v>
      </c>
      <c r="AN19" s="66">
        <v>415.09295029529261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>
        <v>0</v>
      </c>
      <c r="AU19" s="66">
        <v>0</v>
      </c>
      <c r="AV19" s="66">
        <v>0</v>
      </c>
      <c r="AW19" s="66">
        <v>0</v>
      </c>
      <c r="AX19" s="66">
        <v>0</v>
      </c>
      <c r="AY19" s="66">
        <v>0</v>
      </c>
      <c r="AZ19" s="66">
        <v>0</v>
      </c>
      <c r="BA19" s="66">
        <v>0</v>
      </c>
      <c r="BB19" s="66">
        <v>0</v>
      </c>
      <c r="BC19" s="66">
        <v>0</v>
      </c>
      <c r="BD19" s="66">
        <v>0</v>
      </c>
      <c r="BE19" s="66">
        <v>0</v>
      </c>
      <c r="BF19" s="66">
        <v>0</v>
      </c>
      <c r="BG19" s="66">
        <v>0</v>
      </c>
      <c r="BH19" s="66">
        <v>0</v>
      </c>
      <c r="BI19" s="66">
        <v>0</v>
      </c>
      <c r="BJ19" s="66">
        <v>0</v>
      </c>
      <c r="BK19" s="66">
        <v>0</v>
      </c>
      <c r="BL19" s="66">
        <v>0</v>
      </c>
      <c r="BM19" s="66">
        <f t="shared" si="6"/>
        <v>6199.0525262633128</v>
      </c>
      <c r="BN19" s="66">
        <v>7180.9</v>
      </c>
      <c r="BO19" s="68">
        <v>150</v>
      </c>
      <c r="BP19" s="68">
        <v>0</v>
      </c>
      <c r="BQ19" s="68">
        <v>0</v>
      </c>
      <c r="BR19" s="68">
        <f t="shared" si="7"/>
        <v>0</v>
      </c>
      <c r="BS19" s="68">
        <f t="shared" si="8"/>
        <v>7330.9</v>
      </c>
      <c r="BT19" s="68">
        <v>0</v>
      </c>
      <c r="BU19" s="68">
        <v>300</v>
      </c>
      <c r="BV19" s="68">
        <f t="shared" si="9"/>
        <v>300</v>
      </c>
      <c r="BW19" s="68">
        <v>871.86209400000007</v>
      </c>
      <c r="BX19" s="68">
        <v>0</v>
      </c>
      <c r="BY19" s="68">
        <f t="shared" si="10"/>
        <v>871.86209400000007</v>
      </c>
      <c r="BZ19" s="68">
        <f t="shared" si="5"/>
        <v>14701.814620263312</v>
      </c>
      <c r="CA19" s="63"/>
    </row>
    <row r="20" spans="1:79" ht="12.75" customHeight="1">
      <c r="A20" s="6" t="s">
        <v>6</v>
      </c>
      <c r="B20" s="7" t="s">
        <v>7</v>
      </c>
      <c r="C20" s="65">
        <f>C21+C22+C23+C24</f>
        <v>18471.099999999999</v>
      </c>
      <c r="D20" s="65">
        <f t="shared" ref="D20:BL20" si="11">D21+D22+D23+D24</f>
        <v>0</v>
      </c>
      <c r="E20" s="65">
        <f t="shared" si="11"/>
        <v>0</v>
      </c>
      <c r="F20" s="65">
        <f t="shared" si="11"/>
        <v>0</v>
      </c>
      <c r="G20" s="65">
        <f>G21+G22+G23+G24</f>
        <v>4875.0264343136696</v>
      </c>
      <c r="H20" s="65">
        <f t="shared" si="11"/>
        <v>0</v>
      </c>
      <c r="I20" s="65">
        <f t="shared" si="11"/>
        <v>0</v>
      </c>
      <c r="J20" s="65">
        <f t="shared" si="11"/>
        <v>7.8999803637764474</v>
      </c>
      <c r="K20" s="65">
        <f t="shared" si="11"/>
        <v>0.16839446292061172</v>
      </c>
      <c r="L20" s="65">
        <f t="shared" si="11"/>
        <v>992.3201320362557</v>
      </c>
      <c r="M20" s="65">
        <f t="shared" si="11"/>
        <v>0</v>
      </c>
      <c r="N20" s="65">
        <f t="shared" si="11"/>
        <v>0</v>
      </c>
      <c r="O20" s="65">
        <f t="shared" si="11"/>
        <v>0</v>
      </c>
      <c r="P20" s="65">
        <f t="shared" si="11"/>
        <v>0</v>
      </c>
      <c r="Q20" s="65">
        <f t="shared" si="11"/>
        <v>0</v>
      </c>
      <c r="R20" s="65">
        <f t="shared" si="11"/>
        <v>0</v>
      </c>
      <c r="S20" s="65">
        <f t="shared" si="11"/>
        <v>0</v>
      </c>
      <c r="T20" s="65">
        <f t="shared" si="11"/>
        <v>0</v>
      </c>
      <c r="U20" s="65">
        <f t="shared" si="11"/>
        <v>0</v>
      </c>
      <c r="V20" s="65">
        <f t="shared" si="11"/>
        <v>0.3121713535472409</v>
      </c>
      <c r="W20" s="65">
        <f t="shared" si="11"/>
        <v>0</v>
      </c>
      <c r="X20" s="65">
        <f t="shared" si="11"/>
        <v>0</v>
      </c>
      <c r="Y20" s="65">
        <f t="shared" si="11"/>
        <v>0</v>
      </c>
      <c r="Z20" s="65">
        <f t="shared" si="11"/>
        <v>0</v>
      </c>
      <c r="AA20" s="65">
        <f t="shared" si="11"/>
        <v>0</v>
      </c>
      <c r="AB20" s="65">
        <f t="shared" si="11"/>
        <v>0.35995523321549877</v>
      </c>
      <c r="AC20" s="65">
        <f t="shared" si="11"/>
        <v>1357.9690505476597</v>
      </c>
      <c r="AD20" s="65">
        <f t="shared" si="11"/>
        <v>0</v>
      </c>
      <c r="AE20" s="65">
        <f t="shared" si="11"/>
        <v>0</v>
      </c>
      <c r="AF20" s="65">
        <f t="shared" si="11"/>
        <v>0</v>
      </c>
      <c r="AG20" s="65">
        <f t="shared" si="11"/>
        <v>0</v>
      </c>
      <c r="AH20" s="65">
        <f t="shared" si="11"/>
        <v>0</v>
      </c>
      <c r="AI20" s="65">
        <f t="shared" si="11"/>
        <v>0</v>
      </c>
      <c r="AJ20" s="65">
        <f t="shared" si="11"/>
        <v>0</v>
      </c>
      <c r="AK20" s="65">
        <f t="shared" si="11"/>
        <v>0</v>
      </c>
      <c r="AL20" s="65">
        <f t="shared" si="11"/>
        <v>0</v>
      </c>
      <c r="AM20" s="65">
        <f t="shared" si="11"/>
        <v>683.5779028338261</v>
      </c>
      <c r="AN20" s="65">
        <f t="shared" si="11"/>
        <v>0</v>
      </c>
      <c r="AO20" s="65">
        <f t="shared" si="11"/>
        <v>0</v>
      </c>
      <c r="AP20" s="65">
        <f t="shared" si="11"/>
        <v>0</v>
      </c>
      <c r="AQ20" s="65">
        <f t="shared" si="11"/>
        <v>0</v>
      </c>
      <c r="AR20" s="65">
        <f t="shared" si="11"/>
        <v>0</v>
      </c>
      <c r="AS20" s="65">
        <f t="shared" si="11"/>
        <v>0</v>
      </c>
      <c r="AT20" s="65">
        <f t="shared" si="11"/>
        <v>0</v>
      </c>
      <c r="AU20" s="65">
        <f t="shared" si="11"/>
        <v>0</v>
      </c>
      <c r="AV20" s="65">
        <f t="shared" si="11"/>
        <v>0</v>
      </c>
      <c r="AW20" s="65">
        <f t="shared" si="11"/>
        <v>0</v>
      </c>
      <c r="AX20" s="65">
        <f t="shared" si="11"/>
        <v>0</v>
      </c>
      <c r="AY20" s="65">
        <f t="shared" si="11"/>
        <v>0</v>
      </c>
      <c r="AZ20" s="65">
        <f t="shared" si="11"/>
        <v>0</v>
      </c>
      <c r="BA20" s="65">
        <f t="shared" si="11"/>
        <v>0</v>
      </c>
      <c r="BB20" s="65">
        <f t="shared" si="11"/>
        <v>0</v>
      </c>
      <c r="BC20" s="65">
        <f t="shared" si="11"/>
        <v>0</v>
      </c>
      <c r="BD20" s="65">
        <f t="shared" si="11"/>
        <v>0</v>
      </c>
      <c r="BE20" s="65">
        <f t="shared" si="11"/>
        <v>0</v>
      </c>
      <c r="BF20" s="65">
        <f t="shared" si="11"/>
        <v>0</v>
      </c>
      <c r="BG20" s="65">
        <f t="shared" si="11"/>
        <v>0</v>
      </c>
      <c r="BH20" s="65">
        <f t="shared" si="11"/>
        <v>0</v>
      </c>
      <c r="BI20" s="65">
        <f t="shared" si="11"/>
        <v>0</v>
      </c>
      <c r="BJ20" s="65">
        <f t="shared" si="11"/>
        <v>15.973108273494553</v>
      </c>
      <c r="BK20" s="65">
        <f t="shared" si="11"/>
        <v>0</v>
      </c>
      <c r="BL20" s="65">
        <f t="shared" si="11"/>
        <v>5</v>
      </c>
      <c r="BM20" s="65">
        <f>BM21+BM22+BM23+BM24</f>
        <v>26409.707129418362</v>
      </c>
      <c r="BN20" s="65">
        <f>BN21+BN22+BN23+BN24</f>
        <v>89734.254181706201</v>
      </c>
      <c r="BO20" s="65">
        <f t="shared" ref="BO20" si="12">BO21+BO22+BO23+BO24</f>
        <v>0</v>
      </c>
      <c r="BP20" s="65">
        <f t="shared" ref="BP20" si="13">BP21+BP22+BP23+BP24</f>
        <v>0</v>
      </c>
      <c r="BQ20" s="65">
        <f t="shared" ref="BQ20" si="14">BQ21+BQ22+BQ23+BQ24</f>
        <v>0</v>
      </c>
      <c r="BR20" s="65">
        <f t="shared" ref="BR20" si="15">BR21+BR22+BR23+BR24</f>
        <v>0</v>
      </c>
      <c r="BS20" s="65">
        <f>BS21+BS22+BS23+BS24</f>
        <v>89734.254181706201</v>
      </c>
      <c r="BT20" s="65">
        <f>BT21+BT22+BT23+BT24</f>
        <v>62393.1661845505</v>
      </c>
      <c r="BU20" s="65">
        <f t="shared" ref="BU20:BY20" si="16">BU21+BU22+BU23+BU24</f>
        <v>10900</v>
      </c>
      <c r="BV20" s="65">
        <f t="shared" si="16"/>
        <v>73293.1661845505</v>
      </c>
      <c r="BW20" s="65">
        <f t="shared" si="16"/>
        <v>51.449522000000009</v>
      </c>
      <c r="BX20" s="65">
        <f t="shared" si="16"/>
        <v>0</v>
      </c>
      <c r="BY20" s="65">
        <f t="shared" si="16"/>
        <v>51.449522000000009</v>
      </c>
      <c r="BZ20" s="65">
        <f t="shared" si="5"/>
        <v>189488.57701767507</v>
      </c>
      <c r="CA20" s="63"/>
    </row>
    <row r="21" spans="1:79" ht="12.75" customHeight="1">
      <c r="A21" s="44" t="s">
        <v>223</v>
      </c>
      <c r="B21" s="44" t="s">
        <v>224</v>
      </c>
      <c r="C21" s="66">
        <v>6740.4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>
        <v>0</v>
      </c>
      <c r="AU21" s="66">
        <v>0</v>
      </c>
      <c r="AV21" s="66">
        <v>0</v>
      </c>
      <c r="AW21" s="66">
        <v>0</v>
      </c>
      <c r="AX21" s="66">
        <v>0</v>
      </c>
      <c r="AY21" s="66">
        <v>0</v>
      </c>
      <c r="AZ21" s="66">
        <v>0</v>
      </c>
      <c r="BA21" s="66">
        <v>0</v>
      </c>
      <c r="BB21" s="66">
        <v>0</v>
      </c>
      <c r="BC21" s="66">
        <v>0</v>
      </c>
      <c r="BD21" s="66">
        <v>0</v>
      </c>
      <c r="BE21" s="66">
        <v>0</v>
      </c>
      <c r="BF21" s="66">
        <v>0</v>
      </c>
      <c r="BG21" s="66">
        <v>0</v>
      </c>
      <c r="BH21" s="66">
        <v>0</v>
      </c>
      <c r="BI21" s="66">
        <v>0</v>
      </c>
      <c r="BJ21" s="66">
        <v>0</v>
      </c>
      <c r="BK21" s="66">
        <v>0</v>
      </c>
      <c r="BL21" s="66">
        <v>0</v>
      </c>
      <c r="BM21" s="66">
        <f t="shared" ref="BM21:BM26" si="17">SUM(C21:BL21)</f>
        <v>6740.4</v>
      </c>
      <c r="BN21" s="66">
        <v>8110.6</v>
      </c>
      <c r="BO21" s="68">
        <v>0</v>
      </c>
      <c r="BP21" s="68">
        <v>0</v>
      </c>
      <c r="BQ21" s="68">
        <v>0</v>
      </c>
      <c r="BR21" s="68">
        <f t="shared" si="7"/>
        <v>0</v>
      </c>
      <c r="BS21" s="68">
        <f t="shared" si="8"/>
        <v>8110.6</v>
      </c>
      <c r="BT21" s="68">
        <v>62393.1661845505</v>
      </c>
      <c r="BU21" s="68">
        <v>10009.700000000001</v>
      </c>
      <c r="BV21" s="68">
        <f>BT21+BU21</f>
        <v>72402.866184550498</v>
      </c>
      <c r="BW21" s="68">
        <v>43.072770000000006</v>
      </c>
      <c r="BX21" s="68">
        <v>0</v>
      </c>
      <c r="BY21" s="68">
        <f>BW21+BX21</f>
        <v>43.072770000000006</v>
      </c>
      <c r="BZ21" s="68">
        <f t="shared" si="5"/>
        <v>87296.938954550496</v>
      </c>
      <c r="CA21" s="63"/>
    </row>
    <row r="22" spans="1:79" ht="12.75" customHeight="1">
      <c r="A22" s="44" t="s">
        <v>225</v>
      </c>
      <c r="B22" s="45" t="s">
        <v>226</v>
      </c>
      <c r="C22" s="66">
        <v>2478.1999999999998</v>
      </c>
      <c r="D22" s="66">
        <v>0</v>
      </c>
      <c r="E22" s="66">
        <v>0</v>
      </c>
      <c r="F22" s="66">
        <v>0</v>
      </c>
      <c r="G22" s="66">
        <v>4875.0264343136696</v>
      </c>
      <c r="H22" s="66">
        <v>0</v>
      </c>
      <c r="I22" s="66">
        <v>0</v>
      </c>
      <c r="J22" s="66">
        <v>7.8999803637764474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502.89651882488533</v>
      </c>
      <c r="AN22" s="66">
        <v>0</v>
      </c>
      <c r="AO22" s="66">
        <v>0</v>
      </c>
      <c r="AP22" s="66">
        <v>0</v>
      </c>
      <c r="AQ22" s="66">
        <v>0</v>
      </c>
      <c r="AR22" s="66">
        <v>0</v>
      </c>
      <c r="AS22" s="66">
        <v>0</v>
      </c>
      <c r="AT22" s="66">
        <v>0</v>
      </c>
      <c r="AU22" s="66">
        <v>0</v>
      </c>
      <c r="AV22" s="66">
        <v>0</v>
      </c>
      <c r="AW22" s="66">
        <v>0</v>
      </c>
      <c r="AX22" s="66">
        <v>0</v>
      </c>
      <c r="AY22" s="66">
        <v>0</v>
      </c>
      <c r="AZ22" s="66">
        <v>0</v>
      </c>
      <c r="BA22" s="66">
        <v>0</v>
      </c>
      <c r="BB22" s="66">
        <v>0</v>
      </c>
      <c r="BC22" s="66">
        <v>0</v>
      </c>
      <c r="BD22" s="66">
        <v>0</v>
      </c>
      <c r="BE22" s="66">
        <v>0</v>
      </c>
      <c r="BF22" s="66">
        <v>0</v>
      </c>
      <c r="BG22" s="66">
        <v>0</v>
      </c>
      <c r="BH22" s="66">
        <v>0</v>
      </c>
      <c r="BI22" s="66">
        <v>0</v>
      </c>
      <c r="BJ22" s="66">
        <v>15.973108273494553</v>
      </c>
      <c r="BK22" s="66">
        <v>0</v>
      </c>
      <c r="BL22" s="66">
        <v>0</v>
      </c>
      <c r="BM22" s="66">
        <f t="shared" si="17"/>
        <v>7879.9960417758248</v>
      </c>
      <c r="BN22" s="66">
        <v>50237.5983443074</v>
      </c>
      <c r="BO22" s="68">
        <v>0</v>
      </c>
      <c r="BP22" s="68">
        <v>0</v>
      </c>
      <c r="BQ22" s="68">
        <v>0</v>
      </c>
      <c r="BR22" s="68">
        <f t="shared" si="7"/>
        <v>0</v>
      </c>
      <c r="BS22" s="68">
        <f t="shared" si="8"/>
        <v>50237.5983443074</v>
      </c>
      <c r="BT22" s="68">
        <v>0</v>
      </c>
      <c r="BU22" s="68">
        <v>0</v>
      </c>
      <c r="BV22" s="68">
        <f t="shared" ref="BV22:BV24" si="18">BT22+BU22</f>
        <v>0</v>
      </c>
      <c r="BW22" s="68">
        <v>0</v>
      </c>
      <c r="BX22" s="68">
        <v>0</v>
      </c>
      <c r="BY22" s="68">
        <f t="shared" ref="BY22:BY24" si="19">BW22+BX22</f>
        <v>0</v>
      </c>
      <c r="BZ22" s="68">
        <f t="shared" si="5"/>
        <v>58117.594386083227</v>
      </c>
      <c r="CA22" s="63"/>
    </row>
    <row r="23" spans="1:79" ht="12.75" customHeight="1">
      <c r="A23" s="44" t="s">
        <v>227</v>
      </c>
      <c r="B23" s="44" t="s">
        <v>228</v>
      </c>
      <c r="C23" s="66">
        <v>644.79999999999995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0.16839446292061172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>
        <v>0</v>
      </c>
      <c r="AL23" s="66">
        <v>0</v>
      </c>
      <c r="AM23" s="66">
        <v>180.68138400894082</v>
      </c>
      <c r="AN23" s="66"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>
        <v>0</v>
      </c>
      <c r="AW23" s="66">
        <v>0</v>
      </c>
      <c r="AX23" s="66">
        <v>0</v>
      </c>
      <c r="AY23" s="66">
        <v>0</v>
      </c>
      <c r="AZ23" s="66">
        <v>0</v>
      </c>
      <c r="BA23" s="66">
        <v>0</v>
      </c>
      <c r="BB23" s="66">
        <v>0</v>
      </c>
      <c r="BC23" s="66">
        <v>0</v>
      </c>
      <c r="BD23" s="66">
        <v>0</v>
      </c>
      <c r="BE23" s="66">
        <v>0</v>
      </c>
      <c r="BF23" s="66">
        <v>0</v>
      </c>
      <c r="BG23" s="66">
        <v>0</v>
      </c>
      <c r="BH23" s="66">
        <v>0</v>
      </c>
      <c r="BI23" s="66">
        <v>0</v>
      </c>
      <c r="BJ23" s="66">
        <v>0</v>
      </c>
      <c r="BK23" s="66">
        <v>0</v>
      </c>
      <c r="BL23" s="66">
        <v>0</v>
      </c>
      <c r="BM23" s="66">
        <f t="shared" si="17"/>
        <v>825.64977847186128</v>
      </c>
      <c r="BN23" s="66">
        <v>31386.055837398802</v>
      </c>
      <c r="BO23" s="68">
        <v>0</v>
      </c>
      <c r="BP23" s="68">
        <v>0</v>
      </c>
      <c r="BQ23" s="68">
        <v>0</v>
      </c>
      <c r="BR23" s="68">
        <f t="shared" si="7"/>
        <v>0</v>
      </c>
      <c r="BS23" s="68">
        <f t="shared" si="8"/>
        <v>31386.055837398802</v>
      </c>
      <c r="BT23" s="68">
        <v>0</v>
      </c>
      <c r="BU23" s="68">
        <v>0</v>
      </c>
      <c r="BV23" s="68">
        <f t="shared" si="18"/>
        <v>0</v>
      </c>
      <c r="BW23" s="68">
        <v>0.52</v>
      </c>
      <c r="BX23" s="68">
        <v>0</v>
      </c>
      <c r="BY23" s="68">
        <f t="shared" si="19"/>
        <v>0.52</v>
      </c>
      <c r="BZ23" s="68">
        <f t="shared" si="5"/>
        <v>32212.225615870662</v>
      </c>
      <c r="CA23" s="63"/>
    </row>
    <row r="24" spans="1:79" ht="12.75" customHeight="1">
      <c r="A24" s="44" t="s">
        <v>229</v>
      </c>
      <c r="B24" s="44" t="s">
        <v>230</v>
      </c>
      <c r="C24" s="66">
        <v>8607.7000000000007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992.3201320362557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0.3121713535472409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0.35995523321549877</v>
      </c>
      <c r="AC24" s="66">
        <v>1357.9690505476597</v>
      </c>
      <c r="AD24" s="66">
        <v>0</v>
      </c>
      <c r="AE24" s="66">
        <v>0</v>
      </c>
      <c r="AF24" s="66">
        <v>0</v>
      </c>
      <c r="AG24" s="66">
        <v>0</v>
      </c>
      <c r="AH24" s="66">
        <v>0</v>
      </c>
      <c r="AI24" s="66">
        <v>0</v>
      </c>
      <c r="AJ24" s="66">
        <v>0</v>
      </c>
      <c r="AK24" s="66">
        <v>0</v>
      </c>
      <c r="AL24" s="66">
        <v>0</v>
      </c>
      <c r="AM24" s="66">
        <v>0</v>
      </c>
      <c r="AN24" s="66">
        <v>0</v>
      </c>
      <c r="AO24" s="66">
        <v>0</v>
      </c>
      <c r="AP24" s="66">
        <v>0</v>
      </c>
      <c r="AQ24" s="66">
        <v>0</v>
      </c>
      <c r="AR24" s="66">
        <v>0</v>
      </c>
      <c r="AS24" s="66">
        <v>0</v>
      </c>
      <c r="AT24" s="66">
        <v>0</v>
      </c>
      <c r="AU24" s="66">
        <v>0</v>
      </c>
      <c r="AV24" s="66">
        <v>0</v>
      </c>
      <c r="AW24" s="66">
        <v>0</v>
      </c>
      <c r="AX24" s="66">
        <v>0</v>
      </c>
      <c r="AY24" s="66">
        <v>0</v>
      </c>
      <c r="AZ24" s="66">
        <v>0</v>
      </c>
      <c r="BA24" s="66">
        <v>0</v>
      </c>
      <c r="BB24" s="66">
        <v>0</v>
      </c>
      <c r="BC24" s="66">
        <v>0</v>
      </c>
      <c r="BD24" s="66">
        <v>0</v>
      </c>
      <c r="BE24" s="66">
        <v>0</v>
      </c>
      <c r="BF24" s="66">
        <v>0</v>
      </c>
      <c r="BG24" s="66">
        <v>0</v>
      </c>
      <c r="BH24" s="66">
        <v>0</v>
      </c>
      <c r="BI24" s="66">
        <v>0</v>
      </c>
      <c r="BJ24" s="66">
        <v>0</v>
      </c>
      <c r="BK24" s="66">
        <v>0</v>
      </c>
      <c r="BL24" s="66">
        <v>5</v>
      </c>
      <c r="BM24" s="66">
        <f t="shared" si="17"/>
        <v>10963.661309170679</v>
      </c>
      <c r="BN24" s="66">
        <v>0</v>
      </c>
      <c r="BO24" s="68">
        <v>0</v>
      </c>
      <c r="BP24" s="68">
        <v>0</v>
      </c>
      <c r="BQ24" s="68">
        <v>0</v>
      </c>
      <c r="BR24" s="68">
        <f t="shared" si="7"/>
        <v>0</v>
      </c>
      <c r="BS24" s="68">
        <f t="shared" si="8"/>
        <v>0</v>
      </c>
      <c r="BT24" s="68">
        <v>0</v>
      </c>
      <c r="BU24" s="68">
        <v>890.3</v>
      </c>
      <c r="BV24" s="68">
        <f t="shared" si="18"/>
        <v>890.3</v>
      </c>
      <c r="BW24" s="68">
        <v>7.8567520000000002</v>
      </c>
      <c r="BX24" s="68">
        <v>0</v>
      </c>
      <c r="BY24" s="68">
        <f t="shared" si="19"/>
        <v>7.8567520000000002</v>
      </c>
      <c r="BZ24" s="68">
        <f t="shared" si="5"/>
        <v>11861.818061170678</v>
      </c>
      <c r="CA24" s="63"/>
    </row>
    <row r="25" spans="1:79" ht="12.75" customHeight="1">
      <c r="A25" s="6" t="s">
        <v>8</v>
      </c>
      <c r="B25" s="7" t="s">
        <v>9</v>
      </c>
      <c r="C25" s="65">
        <v>373.3</v>
      </c>
      <c r="D25" s="65">
        <v>0</v>
      </c>
      <c r="E25" s="65">
        <v>0</v>
      </c>
      <c r="F25" s="65">
        <v>0</v>
      </c>
      <c r="G25" s="65">
        <v>399.35065298575</v>
      </c>
      <c r="H25" s="65">
        <v>0.41578957984611026</v>
      </c>
      <c r="I25" s="65">
        <v>10.704218955955143</v>
      </c>
      <c r="J25" s="65">
        <v>7.8598538798642927</v>
      </c>
      <c r="K25" s="65">
        <v>0.22463531547356066</v>
      </c>
      <c r="L25" s="65">
        <v>3.5810178480669137</v>
      </c>
      <c r="M25" s="65">
        <v>4202.9176506460735</v>
      </c>
      <c r="N25" s="65">
        <v>5.5237770104372492</v>
      </c>
      <c r="O25" s="65">
        <v>3.6218787573611716E-2</v>
      </c>
      <c r="P25" s="65">
        <v>0</v>
      </c>
      <c r="Q25" s="65">
        <v>286.65573128997602</v>
      </c>
      <c r="R25" s="65">
        <v>159.41587317683002</v>
      </c>
      <c r="S25" s="65">
        <v>36.132034283430883</v>
      </c>
      <c r="T25" s="65">
        <v>936.1972810877171</v>
      </c>
      <c r="U25" s="65">
        <v>1.6814394710038849</v>
      </c>
      <c r="V25" s="65">
        <v>27.431282199014049</v>
      </c>
      <c r="W25" s="65">
        <v>0</v>
      </c>
      <c r="X25" s="65">
        <v>0</v>
      </c>
      <c r="Y25" s="65">
        <v>3.9296694204163499E-2</v>
      </c>
      <c r="Z25" s="65">
        <v>0</v>
      </c>
      <c r="AA25" s="65">
        <v>1636.8612586143722</v>
      </c>
      <c r="AB25" s="65">
        <v>300.4098643629157</v>
      </c>
      <c r="AC25" s="65">
        <v>0</v>
      </c>
      <c r="AD25" s="65">
        <v>0</v>
      </c>
      <c r="AE25" s="65">
        <v>7914.7</v>
      </c>
      <c r="AF25" s="65">
        <v>0</v>
      </c>
      <c r="AG25" s="65">
        <v>0</v>
      </c>
      <c r="AH25" s="65">
        <v>0</v>
      </c>
      <c r="AI25" s="65">
        <v>0</v>
      </c>
      <c r="AJ25" s="65">
        <v>0</v>
      </c>
      <c r="AK25" s="65">
        <v>0</v>
      </c>
      <c r="AL25" s="65">
        <v>0</v>
      </c>
      <c r="AM25" s="65">
        <v>0</v>
      </c>
      <c r="AN25" s="65">
        <v>0</v>
      </c>
      <c r="AO25" s="65">
        <v>0</v>
      </c>
      <c r="AP25" s="65">
        <v>0</v>
      </c>
      <c r="AQ25" s="65">
        <v>0</v>
      </c>
      <c r="AR25" s="65">
        <v>0</v>
      </c>
      <c r="AS25" s="65">
        <v>1014.630109108952</v>
      </c>
      <c r="AT25" s="65">
        <v>0</v>
      </c>
      <c r="AU25" s="65">
        <v>0</v>
      </c>
      <c r="AV25" s="65">
        <v>0</v>
      </c>
      <c r="AW25" s="65">
        <v>0</v>
      </c>
      <c r="AX25" s="65">
        <v>0</v>
      </c>
      <c r="AY25" s="65">
        <v>0</v>
      </c>
      <c r="AZ25" s="65">
        <v>0</v>
      </c>
      <c r="BA25" s="65">
        <v>0</v>
      </c>
      <c r="BB25" s="65">
        <v>0</v>
      </c>
      <c r="BC25" s="65">
        <v>0</v>
      </c>
      <c r="BD25" s="65">
        <v>0</v>
      </c>
      <c r="BE25" s="65">
        <v>0</v>
      </c>
      <c r="BF25" s="65">
        <v>0</v>
      </c>
      <c r="BG25" s="65">
        <v>0</v>
      </c>
      <c r="BH25" s="65">
        <v>0</v>
      </c>
      <c r="BI25" s="65">
        <v>0</v>
      </c>
      <c r="BJ25" s="65">
        <v>0</v>
      </c>
      <c r="BK25" s="65">
        <v>0</v>
      </c>
      <c r="BL25" s="65">
        <v>0</v>
      </c>
      <c r="BM25" s="65">
        <f t="shared" si="17"/>
        <v>17318.067985297457</v>
      </c>
      <c r="BN25" s="65">
        <v>9122.7087665170802</v>
      </c>
      <c r="BO25" s="65">
        <v>0</v>
      </c>
      <c r="BP25" s="65">
        <v>0</v>
      </c>
      <c r="BQ25" s="65">
        <v>0</v>
      </c>
      <c r="BR25" s="65">
        <f>BP25+BQ25</f>
        <v>0</v>
      </c>
      <c r="BS25" s="65">
        <f t="shared" si="8"/>
        <v>9122.7087665170802</v>
      </c>
      <c r="BT25" s="65">
        <v>2514.3995607597408</v>
      </c>
      <c r="BU25" s="65">
        <v>2540</v>
      </c>
      <c r="BV25" s="65">
        <f>BT25+BU25</f>
        <v>5054.3995607597408</v>
      </c>
      <c r="BW25" s="65">
        <v>1652.8571300000001</v>
      </c>
      <c r="BX25" s="65">
        <v>0</v>
      </c>
      <c r="BY25" s="65">
        <f t="shared" ref="BY25:BY26" si="20">+BW25+BX25</f>
        <v>1652.8571300000001</v>
      </c>
      <c r="BZ25" s="65">
        <f t="shared" si="5"/>
        <v>33148.033442574277</v>
      </c>
      <c r="CA25" s="63"/>
    </row>
    <row r="26" spans="1:79" ht="12.75" customHeight="1">
      <c r="A26" s="6" t="s">
        <v>10</v>
      </c>
      <c r="B26" s="7" t="s">
        <v>11</v>
      </c>
      <c r="C26" s="65">
        <v>0</v>
      </c>
      <c r="D26" s="65">
        <v>0</v>
      </c>
      <c r="E26" s="65">
        <v>1020.529790822147</v>
      </c>
      <c r="F26" s="65">
        <v>0</v>
      </c>
      <c r="G26" s="65">
        <v>22.197432174834677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5">
        <v>0</v>
      </c>
      <c r="AA26" s="65">
        <v>0</v>
      </c>
      <c r="AB26" s="65">
        <v>0</v>
      </c>
      <c r="AC26" s="65">
        <v>0</v>
      </c>
      <c r="AD26" s="65">
        <v>0</v>
      </c>
      <c r="AE26" s="65">
        <v>0</v>
      </c>
      <c r="AF26" s="65">
        <v>0</v>
      </c>
      <c r="AG26" s="65">
        <v>0</v>
      </c>
      <c r="AH26" s="65">
        <v>0</v>
      </c>
      <c r="AI26" s="65">
        <v>0</v>
      </c>
      <c r="AJ26" s="65">
        <v>0</v>
      </c>
      <c r="AK26" s="65">
        <v>0</v>
      </c>
      <c r="AL26" s="65">
        <v>0</v>
      </c>
      <c r="AM26" s="65">
        <v>0</v>
      </c>
      <c r="AN26" s="65">
        <v>0</v>
      </c>
      <c r="AO26" s="65">
        <v>0</v>
      </c>
      <c r="AP26" s="65">
        <v>0</v>
      </c>
      <c r="AQ26" s="65">
        <v>0</v>
      </c>
      <c r="AR26" s="65">
        <v>0</v>
      </c>
      <c r="AS26" s="65">
        <v>0</v>
      </c>
      <c r="AT26" s="65">
        <v>0</v>
      </c>
      <c r="AU26" s="65">
        <v>0</v>
      </c>
      <c r="AV26" s="65">
        <v>0</v>
      </c>
      <c r="AW26" s="65">
        <v>0</v>
      </c>
      <c r="AX26" s="65">
        <v>0</v>
      </c>
      <c r="AY26" s="65">
        <v>0</v>
      </c>
      <c r="AZ26" s="65">
        <v>0</v>
      </c>
      <c r="BA26" s="65">
        <v>0</v>
      </c>
      <c r="BB26" s="65">
        <v>0</v>
      </c>
      <c r="BC26" s="65">
        <v>0</v>
      </c>
      <c r="BD26" s="65">
        <v>0</v>
      </c>
      <c r="BE26" s="65">
        <v>0</v>
      </c>
      <c r="BF26" s="65">
        <v>0</v>
      </c>
      <c r="BG26" s="65">
        <v>0</v>
      </c>
      <c r="BH26" s="65">
        <v>0</v>
      </c>
      <c r="BI26" s="65">
        <v>0</v>
      </c>
      <c r="BJ26" s="65">
        <v>0</v>
      </c>
      <c r="BK26" s="65">
        <v>0</v>
      </c>
      <c r="BL26" s="65">
        <v>0</v>
      </c>
      <c r="BM26" s="65">
        <f t="shared" si="17"/>
        <v>1042.7272229969817</v>
      </c>
      <c r="BN26" s="65">
        <v>7966.4404528276718</v>
      </c>
      <c r="BO26" s="65">
        <v>0</v>
      </c>
      <c r="BP26" s="65">
        <v>0</v>
      </c>
      <c r="BQ26" s="65">
        <v>0</v>
      </c>
      <c r="BR26" s="65">
        <f>BP26+BQ26</f>
        <v>0</v>
      </c>
      <c r="BS26" s="65">
        <f t="shared" si="8"/>
        <v>7966.4404528276718</v>
      </c>
      <c r="BT26" s="65">
        <v>0</v>
      </c>
      <c r="BU26" s="65">
        <v>0</v>
      </c>
      <c r="BV26" s="65">
        <f>BT26+BU26</f>
        <v>0</v>
      </c>
      <c r="BW26" s="65">
        <v>6.4500000000000007E-4</v>
      </c>
      <c r="BX26" s="65">
        <v>0</v>
      </c>
      <c r="BY26" s="65">
        <f t="shared" si="20"/>
        <v>6.4500000000000007E-4</v>
      </c>
      <c r="BZ26" s="65">
        <f t="shared" si="5"/>
        <v>9009.1683208246541</v>
      </c>
      <c r="CA26" s="63"/>
    </row>
    <row r="27" spans="1:79" ht="12.75" customHeight="1">
      <c r="A27" s="4" t="s">
        <v>12</v>
      </c>
      <c r="B27" s="5" t="s">
        <v>13</v>
      </c>
      <c r="C27" s="64">
        <f>C28+C29+C30+C31+C32+C33+C34</f>
        <v>1765.6999999999998</v>
      </c>
      <c r="D27" s="64">
        <f t="shared" ref="D27:BM27" si="21">D28+D29+D30+D31+D32+D33+D34</f>
        <v>30.977114463853567</v>
      </c>
      <c r="E27" s="64">
        <f t="shared" si="21"/>
        <v>0</v>
      </c>
      <c r="F27" s="64">
        <f t="shared" si="21"/>
        <v>299.1391867660879</v>
      </c>
      <c r="G27" s="64">
        <f t="shared" si="21"/>
        <v>1301.2116471973113</v>
      </c>
      <c r="H27" s="64">
        <f t="shared" si="21"/>
        <v>322.94405432200506</v>
      </c>
      <c r="I27" s="64">
        <f t="shared" si="21"/>
        <v>0.5766509832783574</v>
      </c>
      <c r="J27" s="64">
        <f t="shared" si="21"/>
        <v>491.905462223472</v>
      </c>
      <c r="K27" s="64">
        <f t="shared" si="21"/>
        <v>122.80713981871794</v>
      </c>
      <c r="L27" s="64">
        <f t="shared" si="21"/>
        <v>89.303787533735772</v>
      </c>
      <c r="M27" s="64">
        <f t="shared" si="21"/>
        <v>141.43213646904184</v>
      </c>
      <c r="N27" s="64">
        <f t="shared" si="21"/>
        <v>90.888898629126999</v>
      </c>
      <c r="O27" s="64">
        <f t="shared" si="21"/>
        <v>16.625770154470338</v>
      </c>
      <c r="P27" s="64">
        <f t="shared" si="21"/>
        <v>719.6388437369576</v>
      </c>
      <c r="Q27" s="64">
        <f t="shared" si="21"/>
        <v>193.81358129532995</v>
      </c>
      <c r="R27" s="64">
        <f t="shared" si="21"/>
        <v>118.86034434811648</v>
      </c>
      <c r="S27" s="64">
        <f t="shared" si="21"/>
        <v>440.80811582580338</v>
      </c>
      <c r="T27" s="64">
        <f t="shared" si="21"/>
        <v>14220.51732101436</v>
      </c>
      <c r="U27" s="64">
        <f t="shared" si="21"/>
        <v>1180.9075122080631</v>
      </c>
      <c r="V27" s="64">
        <f t="shared" si="21"/>
        <v>3126.2779454922793</v>
      </c>
      <c r="W27" s="64">
        <f t="shared" si="21"/>
        <v>2.7700693968545176</v>
      </c>
      <c r="X27" s="64">
        <f t="shared" si="21"/>
        <v>21.56469702960964</v>
      </c>
      <c r="Y27" s="64">
        <f t="shared" si="21"/>
        <v>15.63453455881139</v>
      </c>
      <c r="Z27" s="64">
        <f t="shared" si="21"/>
        <v>4.7006699538052006</v>
      </c>
      <c r="AA27" s="64">
        <f t="shared" si="21"/>
        <v>88.837522253509192</v>
      </c>
      <c r="AB27" s="64">
        <f t="shared" si="21"/>
        <v>633.38873236156064</v>
      </c>
      <c r="AC27" s="64">
        <f t="shared" si="21"/>
        <v>4475.3694507308001</v>
      </c>
      <c r="AD27" s="64">
        <f t="shared" si="21"/>
        <v>3147.8</v>
      </c>
      <c r="AE27" s="64">
        <f t="shared" si="21"/>
        <v>11138.856965318881</v>
      </c>
      <c r="AF27" s="64">
        <f t="shared" si="21"/>
        <v>69.733681292118234</v>
      </c>
      <c r="AG27" s="64">
        <f t="shared" si="21"/>
        <v>1402.145781136498</v>
      </c>
      <c r="AH27" s="64">
        <f t="shared" si="21"/>
        <v>1185.7802407460117</v>
      </c>
      <c r="AI27" s="64">
        <f t="shared" si="21"/>
        <v>358.9491150535452</v>
      </c>
      <c r="AJ27" s="64">
        <f t="shared" si="21"/>
        <v>35.377122610210449</v>
      </c>
      <c r="AK27" s="64">
        <f t="shared" si="21"/>
        <v>0</v>
      </c>
      <c r="AL27" s="64">
        <f t="shared" si="21"/>
        <v>5.8492468540045737</v>
      </c>
      <c r="AM27" s="64">
        <f t="shared" si="21"/>
        <v>3118.511297</v>
      </c>
      <c r="AN27" s="64">
        <f t="shared" si="21"/>
        <v>1281.2940223000001</v>
      </c>
      <c r="AO27" s="64">
        <f t="shared" si="21"/>
        <v>2076.3857274397119</v>
      </c>
      <c r="AP27" s="64">
        <f t="shared" si="21"/>
        <v>0</v>
      </c>
      <c r="AQ27" s="64">
        <f t="shared" si="21"/>
        <v>864</v>
      </c>
      <c r="AR27" s="64">
        <f t="shared" si="21"/>
        <v>13.5</v>
      </c>
      <c r="AS27" s="64">
        <f t="shared" si="21"/>
        <v>6946.2831956742348</v>
      </c>
      <c r="AT27" s="64">
        <f t="shared" si="21"/>
        <v>8.5</v>
      </c>
      <c r="AU27" s="64">
        <f t="shared" si="21"/>
        <v>0.1</v>
      </c>
      <c r="AV27" s="64">
        <f t="shared" si="21"/>
        <v>18.600000000000001</v>
      </c>
      <c r="AW27" s="64">
        <f t="shared" si="21"/>
        <v>19</v>
      </c>
      <c r="AX27" s="64">
        <f t="shared" si="21"/>
        <v>31.1</v>
      </c>
      <c r="AY27" s="64">
        <f t="shared" si="21"/>
        <v>10.7</v>
      </c>
      <c r="AZ27" s="64">
        <f t="shared" si="21"/>
        <v>167.3</v>
      </c>
      <c r="BA27" s="64">
        <f t="shared" si="21"/>
        <v>3.7</v>
      </c>
      <c r="BB27" s="64">
        <f t="shared" si="21"/>
        <v>0.5</v>
      </c>
      <c r="BC27" s="64">
        <f t="shared" si="21"/>
        <v>35.299999999999997</v>
      </c>
      <c r="BD27" s="64">
        <f t="shared" si="21"/>
        <v>1.8</v>
      </c>
      <c r="BE27" s="64">
        <f t="shared" si="21"/>
        <v>0.1</v>
      </c>
      <c r="BF27" s="64">
        <f t="shared" si="21"/>
        <v>1.2</v>
      </c>
      <c r="BG27" s="64">
        <f t="shared" si="21"/>
        <v>1692.5570811534972</v>
      </c>
      <c r="BH27" s="64">
        <f t="shared" si="21"/>
        <v>1279.2514215206206</v>
      </c>
      <c r="BI27" s="64">
        <f t="shared" si="21"/>
        <v>131.07998603610187</v>
      </c>
      <c r="BJ27" s="64">
        <f t="shared" si="21"/>
        <v>0.19041478730504732</v>
      </c>
      <c r="BK27" s="64">
        <f t="shared" si="21"/>
        <v>485.37909183137549</v>
      </c>
      <c r="BL27" s="64">
        <f t="shared" si="21"/>
        <v>0</v>
      </c>
      <c r="BM27" s="64">
        <f t="shared" si="21"/>
        <v>65447.42557952107</v>
      </c>
      <c r="BN27" s="64">
        <f t="shared" ref="BN27:BY27" si="22">BN28+BN29+BN30+BN31+BN32+BN33+BN34</f>
        <v>12813.495874315628</v>
      </c>
      <c r="BO27" s="64">
        <f t="shared" si="22"/>
        <v>0</v>
      </c>
      <c r="BP27" s="64">
        <f t="shared" si="22"/>
        <v>0</v>
      </c>
      <c r="BQ27" s="64">
        <f t="shared" si="22"/>
        <v>0</v>
      </c>
      <c r="BR27" s="64">
        <f t="shared" si="22"/>
        <v>0</v>
      </c>
      <c r="BS27" s="64">
        <f t="shared" si="22"/>
        <v>12813.495874315628</v>
      </c>
      <c r="BT27" s="64">
        <f t="shared" si="22"/>
        <v>0</v>
      </c>
      <c r="BU27" s="64">
        <f t="shared" si="22"/>
        <v>2085.3000000000002</v>
      </c>
      <c r="BV27" s="64">
        <f t="shared" si="22"/>
        <v>2085.3000000000002</v>
      </c>
      <c r="BW27" s="64">
        <f t="shared" si="22"/>
        <v>473.054303</v>
      </c>
      <c r="BX27" s="64">
        <f t="shared" si="22"/>
        <v>0</v>
      </c>
      <c r="BY27" s="64">
        <f t="shared" si="22"/>
        <v>473.054303</v>
      </c>
      <c r="BZ27" s="64">
        <f t="shared" si="5"/>
        <v>80819.275756836694</v>
      </c>
      <c r="CA27" s="63"/>
    </row>
    <row r="28" spans="1:79" ht="12.75" customHeight="1">
      <c r="A28" s="6" t="s">
        <v>14</v>
      </c>
      <c r="B28" s="7" t="s">
        <v>15</v>
      </c>
      <c r="C28" s="65">
        <v>0</v>
      </c>
      <c r="D28" s="65">
        <v>0</v>
      </c>
      <c r="E28" s="65">
        <v>0</v>
      </c>
      <c r="F28" s="65">
        <v>0</v>
      </c>
      <c r="G28" s="65">
        <v>66.174730690181079</v>
      </c>
      <c r="H28" s="65">
        <v>5.7619932515320528E-2</v>
      </c>
      <c r="I28" s="65">
        <v>0</v>
      </c>
      <c r="J28" s="65">
        <v>0</v>
      </c>
      <c r="K28" s="65">
        <v>1.486049010055863</v>
      </c>
      <c r="L28" s="65">
        <v>2.4196066540992659E-2</v>
      </c>
      <c r="M28" s="65">
        <v>0.19515841186941885</v>
      </c>
      <c r="N28" s="65">
        <v>0</v>
      </c>
      <c r="O28" s="65">
        <v>0</v>
      </c>
      <c r="P28" s="65">
        <v>0</v>
      </c>
      <c r="Q28" s="65">
        <v>4.2885556039665236</v>
      </c>
      <c r="R28" s="65">
        <v>9.7757927655124348</v>
      </c>
      <c r="S28" s="65">
        <v>0</v>
      </c>
      <c r="T28" s="65">
        <v>5623.0276920469605</v>
      </c>
      <c r="U28" s="65">
        <v>682.35647616924803</v>
      </c>
      <c r="V28" s="65">
        <v>403.35985869959393</v>
      </c>
      <c r="W28" s="65">
        <v>0</v>
      </c>
      <c r="X28" s="65">
        <v>2.9465314086841818</v>
      </c>
      <c r="Y28" s="65">
        <v>0</v>
      </c>
      <c r="Z28" s="65">
        <v>0.12208260604687581</v>
      </c>
      <c r="AA28" s="65">
        <v>9.8714389862824867E-2</v>
      </c>
      <c r="AB28" s="65">
        <v>602.17740442798981</v>
      </c>
      <c r="AC28" s="65">
        <v>0</v>
      </c>
      <c r="AD28" s="65">
        <v>0</v>
      </c>
      <c r="AE28" s="65">
        <v>0</v>
      </c>
      <c r="AF28" s="65">
        <v>0</v>
      </c>
      <c r="AG28" s="65">
        <v>0</v>
      </c>
      <c r="AH28" s="65">
        <v>0</v>
      </c>
      <c r="AI28" s="65">
        <v>0</v>
      </c>
      <c r="AJ28" s="65">
        <v>0</v>
      </c>
      <c r="AK28" s="65">
        <v>0</v>
      </c>
      <c r="AL28" s="65">
        <v>0</v>
      </c>
      <c r="AM28" s="65">
        <v>0</v>
      </c>
      <c r="AN28" s="65">
        <v>0</v>
      </c>
      <c r="AO28" s="65">
        <v>0</v>
      </c>
      <c r="AP28" s="65">
        <v>0</v>
      </c>
      <c r="AQ28" s="65">
        <v>0</v>
      </c>
      <c r="AR28" s="65">
        <v>0</v>
      </c>
      <c r="AS28" s="65">
        <v>0</v>
      </c>
      <c r="AT28" s="65">
        <v>0</v>
      </c>
      <c r="AU28" s="65">
        <v>0</v>
      </c>
      <c r="AV28" s="65">
        <v>0</v>
      </c>
      <c r="AW28" s="65">
        <v>0</v>
      </c>
      <c r="AX28" s="65">
        <v>0</v>
      </c>
      <c r="AY28" s="65">
        <v>0</v>
      </c>
      <c r="AZ28" s="65">
        <v>0</v>
      </c>
      <c r="BA28" s="65">
        <v>0</v>
      </c>
      <c r="BB28" s="65">
        <v>0</v>
      </c>
      <c r="BC28" s="65">
        <v>0</v>
      </c>
      <c r="BD28" s="65">
        <v>0</v>
      </c>
      <c r="BE28" s="65">
        <v>0</v>
      </c>
      <c r="BF28" s="65">
        <v>0</v>
      </c>
      <c r="BG28" s="65">
        <v>0</v>
      </c>
      <c r="BH28" s="65">
        <v>0</v>
      </c>
      <c r="BI28" s="65">
        <v>0</v>
      </c>
      <c r="BJ28" s="65">
        <v>0</v>
      </c>
      <c r="BK28" s="65">
        <v>0</v>
      </c>
      <c r="BL28" s="65">
        <v>0</v>
      </c>
      <c r="BM28" s="65">
        <f t="shared" ref="BM28:BM34" si="23">SUM(C28:BL28)</f>
        <v>7396.0908622290281</v>
      </c>
      <c r="BN28" s="65">
        <v>115.83218723161212</v>
      </c>
      <c r="BO28" s="65">
        <v>0</v>
      </c>
      <c r="BP28" s="65">
        <v>0</v>
      </c>
      <c r="BQ28" s="65">
        <v>0</v>
      </c>
      <c r="BR28" s="65">
        <f>BP28+BQ28</f>
        <v>0</v>
      </c>
      <c r="BS28" s="65">
        <f t="shared" si="8"/>
        <v>115.83218723161212</v>
      </c>
      <c r="BT28" s="65">
        <v>0</v>
      </c>
      <c r="BU28" s="65">
        <v>0</v>
      </c>
      <c r="BV28" s="65">
        <f>BT28+BU28</f>
        <v>0</v>
      </c>
      <c r="BW28" s="65">
        <v>0</v>
      </c>
      <c r="BX28" s="65">
        <v>0</v>
      </c>
      <c r="BY28" s="65">
        <f>BW28+BX28</f>
        <v>0</v>
      </c>
      <c r="BZ28" s="65">
        <f t="shared" si="5"/>
        <v>7511.92304946064</v>
      </c>
      <c r="CA28" s="63"/>
    </row>
    <row r="29" spans="1:79" ht="12.75" customHeight="1">
      <c r="A29" s="6" t="s">
        <v>16</v>
      </c>
      <c r="B29" s="7" t="s">
        <v>17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326.19563239816466</v>
      </c>
      <c r="Q29" s="65">
        <v>0</v>
      </c>
      <c r="R29" s="65">
        <v>0</v>
      </c>
      <c r="S29" s="65">
        <v>0</v>
      </c>
      <c r="T29" s="65">
        <v>0</v>
      </c>
      <c r="U29" s="65">
        <v>0</v>
      </c>
      <c r="V29" s="65">
        <v>0</v>
      </c>
      <c r="W29" s="65">
        <v>0</v>
      </c>
      <c r="X29" s="65">
        <v>0</v>
      </c>
      <c r="Y29" s="65">
        <v>0</v>
      </c>
      <c r="Z29" s="65">
        <v>0</v>
      </c>
      <c r="AA29" s="65">
        <v>0</v>
      </c>
      <c r="AB29" s="65">
        <v>0</v>
      </c>
      <c r="AC29" s="65">
        <v>0</v>
      </c>
      <c r="AD29" s="65">
        <v>0</v>
      </c>
      <c r="AE29" s="65">
        <v>0</v>
      </c>
      <c r="AF29" s="65">
        <v>0</v>
      </c>
      <c r="AG29" s="65">
        <v>0</v>
      </c>
      <c r="AH29" s="65">
        <v>0</v>
      </c>
      <c r="AI29" s="65">
        <v>0</v>
      </c>
      <c r="AJ29" s="65">
        <v>0</v>
      </c>
      <c r="AK29" s="65">
        <v>0</v>
      </c>
      <c r="AL29" s="65">
        <v>0</v>
      </c>
      <c r="AM29" s="65">
        <v>0</v>
      </c>
      <c r="AN29" s="65">
        <v>0</v>
      </c>
      <c r="AO29" s="65">
        <v>0</v>
      </c>
      <c r="AP29" s="65">
        <v>0</v>
      </c>
      <c r="AQ29" s="65">
        <v>0</v>
      </c>
      <c r="AR29" s="65">
        <v>0</v>
      </c>
      <c r="AS29" s="65">
        <v>0</v>
      </c>
      <c r="AT29" s="65">
        <v>0</v>
      </c>
      <c r="AU29" s="65">
        <v>0</v>
      </c>
      <c r="AV29" s="65">
        <v>0</v>
      </c>
      <c r="AW29" s="65">
        <v>0</v>
      </c>
      <c r="AX29" s="65">
        <v>0</v>
      </c>
      <c r="AY29" s="65">
        <v>0</v>
      </c>
      <c r="AZ29" s="65">
        <v>0</v>
      </c>
      <c r="BA29" s="65">
        <v>0</v>
      </c>
      <c r="BB29" s="65">
        <v>0</v>
      </c>
      <c r="BC29" s="65">
        <v>0</v>
      </c>
      <c r="BD29" s="65">
        <v>0</v>
      </c>
      <c r="BE29" s="65">
        <v>0</v>
      </c>
      <c r="BF29" s="65">
        <v>0</v>
      </c>
      <c r="BG29" s="65">
        <v>0</v>
      </c>
      <c r="BH29" s="65">
        <v>0</v>
      </c>
      <c r="BI29" s="65">
        <v>0</v>
      </c>
      <c r="BJ29" s="65">
        <v>0</v>
      </c>
      <c r="BK29" s="65">
        <v>0</v>
      </c>
      <c r="BL29" s="65">
        <v>0</v>
      </c>
      <c r="BM29" s="65">
        <f t="shared" si="23"/>
        <v>326.19563239816466</v>
      </c>
      <c r="BN29" s="65">
        <v>1502.1445825484952</v>
      </c>
      <c r="BO29" s="65">
        <v>0</v>
      </c>
      <c r="BP29" s="65">
        <v>0</v>
      </c>
      <c r="BQ29" s="65">
        <v>0</v>
      </c>
      <c r="BR29" s="65">
        <f t="shared" ref="BR29:BR34" si="24">BP29+BQ29</f>
        <v>0</v>
      </c>
      <c r="BS29" s="65">
        <f t="shared" si="8"/>
        <v>1502.1445825484952</v>
      </c>
      <c r="BT29" s="65">
        <v>0</v>
      </c>
      <c r="BU29" s="65">
        <v>1816.8000000000002</v>
      </c>
      <c r="BV29" s="65">
        <f>BT29+BU29</f>
        <v>1816.8000000000002</v>
      </c>
      <c r="BW29" s="65">
        <v>0</v>
      </c>
      <c r="BX29" s="65">
        <v>0</v>
      </c>
      <c r="BY29" s="65">
        <f t="shared" ref="BY29:BY34" si="25">BW29+BX29</f>
        <v>0</v>
      </c>
      <c r="BZ29" s="65">
        <f t="shared" si="5"/>
        <v>3645.1402149466603</v>
      </c>
      <c r="CA29" s="63"/>
    </row>
    <row r="30" spans="1:79" ht="12.75" customHeight="1">
      <c r="A30" s="6" t="s">
        <v>19</v>
      </c>
      <c r="B30" s="7" t="s">
        <v>20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0</v>
      </c>
      <c r="T30" s="65">
        <v>0</v>
      </c>
      <c r="U30" s="65">
        <v>0</v>
      </c>
      <c r="V30" s="65">
        <v>15.306275010605107</v>
      </c>
      <c r="W30" s="65">
        <v>0</v>
      </c>
      <c r="X30" s="65">
        <v>0</v>
      </c>
      <c r="Y30" s="65">
        <v>0</v>
      </c>
      <c r="Z30" s="65">
        <v>0</v>
      </c>
      <c r="AA30" s="65">
        <v>0</v>
      </c>
      <c r="AB30" s="65">
        <v>0</v>
      </c>
      <c r="AC30" s="65">
        <v>0</v>
      </c>
      <c r="AD30" s="65">
        <v>0</v>
      </c>
      <c r="AE30" s="65">
        <v>0</v>
      </c>
      <c r="AF30" s="65">
        <v>0</v>
      </c>
      <c r="AG30" s="65">
        <v>0</v>
      </c>
      <c r="AH30" s="65">
        <v>0</v>
      </c>
      <c r="AI30" s="65">
        <v>0</v>
      </c>
      <c r="AJ30" s="65">
        <v>0</v>
      </c>
      <c r="AK30" s="65">
        <v>0</v>
      </c>
      <c r="AL30" s="65">
        <v>0</v>
      </c>
      <c r="AM30" s="65">
        <v>0</v>
      </c>
      <c r="AN30" s="65">
        <v>0</v>
      </c>
      <c r="AO30" s="65">
        <v>0</v>
      </c>
      <c r="AP30" s="65">
        <v>0</v>
      </c>
      <c r="AQ30" s="65">
        <v>0</v>
      </c>
      <c r="AR30" s="65">
        <v>0</v>
      </c>
      <c r="AS30" s="65">
        <v>0</v>
      </c>
      <c r="AT30" s="65">
        <v>0</v>
      </c>
      <c r="AU30" s="65">
        <v>0</v>
      </c>
      <c r="AV30" s="65">
        <v>0</v>
      </c>
      <c r="AW30" s="65">
        <v>0</v>
      </c>
      <c r="AX30" s="65">
        <v>0</v>
      </c>
      <c r="AY30" s="65">
        <v>0</v>
      </c>
      <c r="AZ30" s="65">
        <v>0</v>
      </c>
      <c r="BA30" s="65">
        <v>0</v>
      </c>
      <c r="BB30" s="65">
        <v>0</v>
      </c>
      <c r="BC30" s="65">
        <v>0</v>
      </c>
      <c r="BD30" s="65">
        <v>0</v>
      </c>
      <c r="BE30" s="65">
        <v>0</v>
      </c>
      <c r="BF30" s="65">
        <v>0</v>
      </c>
      <c r="BG30" s="65">
        <v>0</v>
      </c>
      <c r="BH30" s="65">
        <v>0</v>
      </c>
      <c r="BI30" s="65">
        <v>0</v>
      </c>
      <c r="BJ30" s="65">
        <v>0</v>
      </c>
      <c r="BK30" s="65">
        <v>0</v>
      </c>
      <c r="BL30" s="65">
        <v>0</v>
      </c>
      <c r="BM30" s="65">
        <f t="shared" si="23"/>
        <v>15.306275010605107</v>
      </c>
      <c r="BN30" s="65">
        <v>0</v>
      </c>
      <c r="BO30" s="65">
        <v>0</v>
      </c>
      <c r="BP30" s="65">
        <v>0</v>
      </c>
      <c r="BQ30" s="65">
        <v>0</v>
      </c>
      <c r="BR30" s="65">
        <f t="shared" si="24"/>
        <v>0</v>
      </c>
      <c r="BS30" s="65">
        <f t="shared" si="8"/>
        <v>0</v>
      </c>
      <c r="BT30" s="65">
        <v>0</v>
      </c>
      <c r="BU30" s="65">
        <v>218.5</v>
      </c>
      <c r="BV30" s="65">
        <f t="shared" ref="BV30:BV34" si="26">BT30+BU30</f>
        <v>218.5</v>
      </c>
      <c r="BW30" s="65">
        <v>0</v>
      </c>
      <c r="BX30" s="65">
        <v>0</v>
      </c>
      <c r="BY30" s="65">
        <f t="shared" si="25"/>
        <v>0</v>
      </c>
      <c r="BZ30" s="65">
        <f>BM30+BS30+BV30+BY30</f>
        <v>233.80627501060511</v>
      </c>
      <c r="CA30" s="63"/>
    </row>
    <row r="31" spans="1:79" ht="12.75" customHeight="1">
      <c r="A31" s="6" t="s">
        <v>21</v>
      </c>
      <c r="B31" s="7" t="s">
        <v>22</v>
      </c>
      <c r="C31" s="65">
        <v>0</v>
      </c>
      <c r="D31" s="65">
        <v>0</v>
      </c>
      <c r="E31" s="65">
        <v>0</v>
      </c>
      <c r="F31" s="65">
        <v>0</v>
      </c>
      <c r="G31" s="65">
        <v>0.13058892114436602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4.8789602967354712E-2</v>
      </c>
      <c r="N31" s="65">
        <v>0</v>
      </c>
      <c r="O31" s="65">
        <v>0</v>
      </c>
      <c r="P31" s="65">
        <v>390.70055648976307</v>
      </c>
      <c r="Q31" s="65">
        <v>10.619994089393924</v>
      </c>
      <c r="R31" s="65">
        <v>0</v>
      </c>
      <c r="S31" s="65">
        <v>0</v>
      </c>
      <c r="T31" s="65">
        <v>4406.3503672970864</v>
      </c>
      <c r="U31" s="65">
        <v>0</v>
      </c>
      <c r="V31" s="65">
        <v>0</v>
      </c>
      <c r="W31" s="65">
        <v>0</v>
      </c>
      <c r="X31" s="65">
        <v>0</v>
      </c>
      <c r="Y31" s="65">
        <v>0</v>
      </c>
      <c r="Z31" s="65">
        <v>0</v>
      </c>
      <c r="AA31" s="65">
        <v>0.29192142440204039</v>
      </c>
      <c r="AB31" s="65">
        <v>0.870961771195912</v>
      </c>
      <c r="AC31" s="65">
        <v>0</v>
      </c>
      <c r="AD31" s="65">
        <v>0</v>
      </c>
      <c r="AE31" s="65">
        <v>9594.7079431162001</v>
      </c>
      <c r="AF31" s="65">
        <v>0</v>
      </c>
      <c r="AG31" s="65">
        <v>0</v>
      </c>
      <c r="AH31" s="65">
        <v>0</v>
      </c>
      <c r="AI31" s="65">
        <v>0</v>
      </c>
      <c r="AJ31" s="65">
        <v>0</v>
      </c>
      <c r="AK31" s="65">
        <v>0</v>
      </c>
      <c r="AL31" s="65">
        <v>0</v>
      </c>
      <c r="AM31" s="65">
        <v>0</v>
      </c>
      <c r="AN31" s="65">
        <v>0</v>
      </c>
      <c r="AO31" s="65">
        <v>0</v>
      </c>
      <c r="AP31" s="65">
        <v>0</v>
      </c>
      <c r="AQ31" s="65">
        <v>0</v>
      </c>
      <c r="AR31" s="65">
        <v>0</v>
      </c>
      <c r="AS31" s="65">
        <v>5397.8223290318592</v>
      </c>
      <c r="AT31" s="65">
        <v>0</v>
      </c>
      <c r="AU31" s="65">
        <v>0</v>
      </c>
      <c r="AV31" s="65">
        <v>0</v>
      </c>
      <c r="AW31" s="65">
        <v>0</v>
      </c>
      <c r="AX31" s="65">
        <v>0</v>
      </c>
      <c r="AY31" s="65">
        <v>0</v>
      </c>
      <c r="AZ31" s="65">
        <v>0</v>
      </c>
      <c r="BA31" s="65">
        <v>0</v>
      </c>
      <c r="BB31" s="65">
        <v>0</v>
      </c>
      <c r="BC31" s="65">
        <v>0</v>
      </c>
      <c r="BD31" s="65">
        <v>0</v>
      </c>
      <c r="BE31" s="65">
        <v>0</v>
      </c>
      <c r="BF31" s="65">
        <v>0</v>
      </c>
      <c r="BG31" s="65">
        <v>0</v>
      </c>
      <c r="BH31" s="65">
        <v>0</v>
      </c>
      <c r="BI31" s="65">
        <v>0</v>
      </c>
      <c r="BJ31" s="65">
        <v>0</v>
      </c>
      <c r="BK31" s="65">
        <v>0</v>
      </c>
      <c r="BL31" s="65">
        <v>0</v>
      </c>
      <c r="BM31" s="65">
        <f t="shared" si="23"/>
        <v>19801.543451744012</v>
      </c>
      <c r="BN31" s="65">
        <v>0</v>
      </c>
      <c r="BO31" s="65">
        <v>0</v>
      </c>
      <c r="BP31" s="65">
        <v>0</v>
      </c>
      <c r="BQ31" s="65">
        <v>0</v>
      </c>
      <c r="BR31" s="65">
        <f t="shared" si="24"/>
        <v>0</v>
      </c>
      <c r="BS31" s="65">
        <f t="shared" si="8"/>
        <v>0</v>
      </c>
      <c r="BT31" s="65">
        <v>0</v>
      </c>
      <c r="BU31" s="65">
        <v>50</v>
      </c>
      <c r="BV31" s="65">
        <f t="shared" si="26"/>
        <v>50</v>
      </c>
      <c r="BW31" s="65">
        <v>468.22060600000003</v>
      </c>
      <c r="BX31" s="65">
        <v>0</v>
      </c>
      <c r="BY31" s="65">
        <f t="shared" si="25"/>
        <v>468.22060600000003</v>
      </c>
      <c r="BZ31" s="65">
        <f>BM31+BS31+BV31+BY31</f>
        <v>20319.764057744011</v>
      </c>
      <c r="CA31" s="63"/>
    </row>
    <row r="32" spans="1:79" ht="12.75" customHeight="1">
      <c r="A32" s="6" t="s">
        <v>23</v>
      </c>
      <c r="B32" s="7" t="s">
        <v>24</v>
      </c>
      <c r="C32" s="65">
        <v>0</v>
      </c>
      <c r="D32" s="65">
        <v>0</v>
      </c>
      <c r="E32" s="65">
        <v>0</v>
      </c>
      <c r="F32" s="65">
        <v>0</v>
      </c>
      <c r="G32" s="65">
        <v>6.7470942591255776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  <c r="Q32" s="65">
        <v>3.8462050420451005E-2</v>
      </c>
      <c r="R32" s="65">
        <v>0.17974622905789753</v>
      </c>
      <c r="S32" s="65">
        <v>0</v>
      </c>
      <c r="T32" s="65">
        <v>2796.2</v>
      </c>
      <c r="U32" s="65">
        <v>0</v>
      </c>
      <c r="V32" s="65">
        <v>987.87635309229802</v>
      </c>
      <c r="W32" s="65">
        <v>0</v>
      </c>
      <c r="X32" s="65">
        <v>0</v>
      </c>
      <c r="Y32" s="65">
        <v>0</v>
      </c>
      <c r="Z32" s="65">
        <v>0</v>
      </c>
      <c r="AA32" s="65">
        <v>0</v>
      </c>
      <c r="AB32" s="65">
        <v>0</v>
      </c>
      <c r="AC32" s="65">
        <v>0</v>
      </c>
      <c r="AD32" s="65">
        <v>0</v>
      </c>
      <c r="AE32" s="65">
        <v>0</v>
      </c>
      <c r="AF32" s="65">
        <v>0</v>
      </c>
      <c r="AG32" s="65">
        <v>0</v>
      </c>
      <c r="AH32" s="65">
        <v>0</v>
      </c>
      <c r="AI32" s="65">
        <v>0</v>
      </c>
      <c r="AJ32" s="65">
        <v>0</v>
      </c>
      <c r="AK32" s="65">
        <v>0</v>
      </c>
      <c r="AL32" s="65">
        <v>0</v>
      </c>
      <c r="AM32" s="65">
        <v>0</v>
      </c>
      <c r="AN32" s="65">
        <v>0</v>
      </c>
      <c r="AO32" s="65">
        <v>0</v>
      </c>
      <c r="AP32" s="65">
        <v>0</v>
      </c>
      <c r="AQ32" s="65">
        <v>0</v>
      </c>
      <c r="AR32" s="65">
        <v>0</v>
      </c>
      <c r="AS32" s="65">
        <v>0</v>
      </c>
      <c r="AT32" s="65">
        <v>0</v>
      </c>
      <c r="AU32" s="65">
        <v>0</v>
      </c>
      <c r="AV32" s="65">
        <v>0</v>
      </c>
      <c r="AW32" s="65">
        <v>0</v>
      </c>
      <c r="AX32" s="65">
        <v>0</v>
      </c>
      <c r="AY32" s="65">
        <v>0</v>
      </c>
      <c r="AZ32" s="65">
        <v>0</v>
      </c>
      <c r="BA32" s="65">
        <v>0</v>
      </c>
      <c r="BB32" s="65">
        <v>0</v>
      </c>
      <c r="BC32" s="65">
        <v>0</v>
      </c>
      <c r="BD32" s="65">
        <v>0</v>
      </c>
      <c r="BE32" s="65">
        <v>0</v>
      </c>
      <c r="BF32" s="65">
        <v>0</v>
      </c>
      <c r="BG32" s="65">
        <v>0</v>
      </c>
      <c r="BH32" s="65">
        <v>0</v>
      </c>
      <c r="BI32" s="65">
        <v>0</v>
      </c>
      <c r="BJ32" s="65">
        <v>0</v>
      </c>
      <c r="BK32" s="65">
        <v>0</v>
      </c>
      <c r="BL32" s="65">
        <v>0</v>
      </c>
      <c r="BM32" s="65">
        <f t="shared" si="23"/>
        <v>3791.0416556309015</v>
      </c>
      <c r="BN32" s="65">
        <v>0</v>
      </c>
      <c r="BO32" s="65">
        <v>0</v>
      </c>
      <c r="BP32" s="65">
        <v>0</v>
      </c>
      <c r="BQ32" s="65">
        <v>0</v>
      </c>
      <c r="BR32" s="65">
        <f t="shared" si="24"/>
        <v>0</v>
      </c>
      <c r="BS32" s="65">
        <f t="shared" si="8"/>
        <v>0</v>
      </c>
      <c r="BT32" s="65">
        <v>0</v>
      </c>
      <c r="BU32" s="65">
        <v>0</v>
      </c>
      <c r="BV32" s="65">
        <f t="shared" si="26"/>
        <v>0</v>
      </c>
      <c r="BW32" s="65">
        <v>4.8336969999999999</v>
      </c>
      <c r="BX32" s="65">
        <v>0</v>
      </c>
      <c r="BY32" s="65">
        <f t="shared" si="25"/>
        <v>4.8336969999999999</v>
      </c>
      <c r="BZ32" s="65">
        <f>BM32+BS32+BV32+BY32</f>
        <v>3795.8753526309015</v>
      </c>
      <c r="CA32" s="63"/>
    </row>
    <row r="33" spans="1:79" ht="12.75" customHeight="1">
      <c r="A33" s="6" t="s">
        <v>25</v>
      </c>
      <c r="B33" s="7" t="s">
        <v>26</v>
      </c>
      <c r="C33" s="65">
        <v>807.3</v>
      </c>
      <c r="D33" s="65">
        <v>30.977114463853567</v>
      </c>
      <c r="E33" s="65">
        <v>0</v>
      </c>
      <c r="F33" s="65">
        <v>174.1391867660879</v>
      </c>
      <c r="G33" s="65">
        <v>902.86356616454282</v>
      </c>
      <c r="H33" s="65">
        <v>104.58163107523924</v>
      </c>
      <c r="I33" s="65">
        <v>0.37288025071159869</v>
      </c>
      <c r="J33" s="65">
        <v>310.57812148141886</v>
      </c>
      <c r="K33" s="65">
        <v>79.463489389569077</v>
      </c>
      <c r="L33" s="65">
        <v>48.970386259638971</v>
      </c>
      <c r="M33" s="65">
        <v>95.30397810030459</v>
      </c>
      <c r="N33" s="65">
        <v>90.683013993649993</v>
      </c>
      <c r="O33" s="65">
        <v>15.948563477823292</v>
      </c>
      <c r="P33" s="65">
        <v>2.4659615739598331</v>
      </c>
      <c r="Q33" s="65">
        <v>117.69628045726789</v>
      </c>
      <c r="R33" s="65">
        <v>58.320781956534688</v>
      </c>
      <c r="S33" s="65">
        <v>314.42317484497732</v>
      </c>
      <c r="T33" s="65">
        <v>934.85856949864331</v>
      </c>
      <c r="U33" s="65">
        <v>398.40697158481703</v>
      </c>
      <c r="V33" s="65">
        <v>1308.2928015782445</v>
      </c>
      <c r="W33" s="65">
        <v>2.7700693968545176</v>
      </c>
      <c r="X33" s="65">
        <v>18.385832376463618</v>
      </c>
      <c r="Y33" s="65">
        <v>15.487918646745566</v>
      </c>
      <c r="Z33" s="65">
        <v>4.5382021264707326</v>
      </c>
      <c r="AA33" s="65">
        <v>86.917070591988278</v>
      </c>
      <c r="AB33" s="65">
        <v>20.237490955490301</v>
      </c>
      <c r="AC33" s="65">
        <v>3909.1590859232419</v>
      </c>
      <c r="AD33" s="65">
        <v>3047.3</v>
      </c>
      <c r="AE33" s="65">
        <v>641.14902220268107</v>
      </c>
      <c r="AF33" s="65">
        <v>69.733681292118234</v>
      </c>
      <c r="AG33" s="65">
        <v>1202.145781136498</v>
      </c>
      <c r="AH33" s="65">
        <v>1085.7802407460117</v>
      </c>
      <c r="AI33" s="65">
        <v>5.5491150535452309</v>
      </c>
      <c r="AJ33" s="65">
        <v>20.377122610210446</v>
      </c>
      <c r="AK33" s="65">
        <v>0</v>
      </c>
      <c r="AL33" s="65">
        <v>5.8492468540045737</v>
      </c>
      <c r="AM33" s="65">
        <v>2318.511297</v>
      </c>
      <c r="AN33" s="65">
        <v>1181.2940223000001</v>
      </c>
      <c r="AO33" s="65">
        <v>1443.2857274397118</v>
      </c>
      <c r="AP33" s="65">
        <v>0</v>
      </c>
      <c r="AQ33" s="65">
        <v>0</v>
      </c>
      <c r="AR33" s="65">
        <v>13.5</v>
      </c>
      <c r="AS33" s="65">
        <v>334.31060595161705</v>
      </c>
      <c r="AT33" s="65">
        <v>8.5</v>
      </c>
      <c r="AU33" s="65">
        <v>0.1</v>
      </c>
      <c r="AV33" s="65">
        <v>18.600000000000001</v>
      </c>
      <c r="AW33" s="65">
        <v>19</v>
      </c>
      <c r="AX33" s="65">
        <v>31.1</v>
      </c>
      <c r="AY33" s="65">
        <v>10.7</v>
      </c>
      <c r="AZ33" s="65">
        <v>117.3</v>
      </c>
      <c r="BA33" s="65">
        <v>3.7</v>
      </c>
      <c r="BB33" s="65">
        <v>0.5</v>
      </c>
      <c r="BC33" s="65">
        <v>35.299999999999997</v>
      </c>
      <c r="BD33" s="65">
        <v>1.8</v>
      </c>
      <c r="BE33" s="65">
        <v>0.1</v>
      </c>
      <c r="BF33" s="65">
        <v>1.2</v>
      </c>
      <c r="BG33" s="65">
        <v>938.44193809085186</v>
      </c>
      <c r="BH33" s="65">
        <v>650.38899194789815</v>
      </c>
      <c r="BI33" s="65">
        <v>131.07998603610187</v>
      </c>
      <c r="BJ33" s="65">
        <v>0</v>
      </c>
      <c r="BK33" s="65">
        <v>85.379091831375462</v>
      </c>
      <c r="BL33" s="65">
        <v>0</v>
      </c>
      <c r="BM33" s="65">
        <f t="shared" si="23"/>
        <v>23275.118013427153</v>
      </c>
      <c r="BN33" s="65">
        <v>8605.6463820388999</v>
      </c>
      <c r="BO33" s="65">
        <v>0</v>
      </c>
      <c r="BP33" s="65">
        <v>0</v>
      </c>
      <c r="BQ33" s="65">
        <v>0</v>
      </c>
      <c r="BR33" s="65">
        <f t="shared" si="24"/>
        <v>0</v>
      </c>
      <c r="BS33" s="65">
        <f t="shared" si="8"/>
        <v>8605.6463820388999</v>
      </c>
      <c r="BT33" s="65">
        <v>0</v>
      </c>
      <c r="BU33" s="65">
        <v>0</v>
      </c>
      <c r="BV33" s="65">
        <f t="shared" si="26"/>
        <v>0</v>
      </c>
      <c r="BW33" s="65">
        <v>0</v>
      </c>
      <c r="BX33" s="65">
        <v>0</v>
      </c>
      <c r="BY33" s="65">
        <f t="shared" si="25"/>
        <v>0</v>
      </c>
      <c r="BZ33" s="65">
        <f>BM33+BS33+BV33+BY33</f>
        <v>31880.764395466053</v>
      </c>
      <c r="CA33" s="63"/>
    </row>
    <row r="34" spans="1:79" ht="12.75" customHeight="1">
      <c r="A34" s="6" t="s">
        <v>27</v>
      </c>
      <c r="B34" s="7" t="s">
        <v>28</v>
      </c>
      <c r="C34" s="91">
        <v>958.4</v>
      </c>
      <c r="D34" s="65">
        <v>0</v>
      </c>
      <c r="E34" s="65">
        <v>0</v>
      </c>
      <c r="F34" s="65">
        <v>125</v>
      </c>
      <c r="G34" s="65">
        <v>325.29566716231739</v>
      </c>
      <c r="H34" s="65">
        <v>218.30480331425051</v>
      </c>
      <c r="I34" s="65">
        <v>0.20377073256675873</v>
      </c>
      <c r="J34" s="65">
        <v>181.32734074205314</v>
      </c>
      <c r="K34" s="65">
        <v>41.857601419093001</v>
      </c>
      <c r="L34" s="65">
        <v>40.309205207555799</v>
      </c>
      <c r="M34" s="65">
        <v>45.884210353900471</v>
      </c>
      <c r="N34" s="65">
        <v>0.20588463547700478</v>
      </c>
      <c r="O34" s="65">
        <v>0.67720667664704703</v>
      </c>
      <c r="P34" s="65">
        <v>0.276693275069952</v>
      </c>
      <c r="Q34" s="65">
        <v>61.170289094281173</v>
      </c>
      <c r="R34" s="65">
        <v>50.584023397011457</v>
      </c>
      <c r="S34" s="65">
        <v>126.38494098082606</v>
      </c>
      <c r="T34" s="65">
        <v>460.08069217166945</v>
      </c>
      <c r="U34" s="65">
        <v>100.14406445399804</v>
      </c>
      <c r="V34" s="65">
        <v>411.44265711153798</v>
      </c>
      <c r="W34" s="65">
        <v>0</v>
      </c>
      <c r="X34" s="65">
        <v>0.23233324446184192</v>
      </c>
      <c r="Y34" s="65">
        <v>0.14661591206582508</v>
      </c>
      <c r="Z34" s="65">
        <v>4.0385221287592546E-2</v>
      </c>
      <c r="AA34" s="65">
        <v>1.5298158472560457</v>
      </c>
      <c r="AB34" s="65">
        <v>10.102875206884583</v>
      </c>
      <c r="AC34" s="65">
        <v>566.21036480755799</v>
      </c>
      <c r="AD34" s="65">
        <v>100.5</v>
      </c>
      <c r="AE34" s="65">
        <v>903</v>
      </c>
      <c r="AF34" s="65">
        <v>0</v>
      </c>
      <c r="AG34" s="65">
        <v>200</v>
      </c>
      <c r="AH34" s="65">
        <v>100</v>
      </c>
      <c r="AI34" s="65">
        <v>353.4</v>
      </c>
      <c r="AJ34" s="65">
        <v>15</v>
      </c>
      <c r="AK34" s="65">
        <v>0</v>
      </c>
      <c r="AL34" s="65">
        <v>0</v>
      </c>
      <c r="AM34" s="65">
        <v>800</v>
      </c>
      <c r="AN34" s="65">
        <v>100</v>
      </c>
      <c r="AO34" s="65">
        <v>633.1</v>
      </c>
      <c r="AP34" s="65">
        <v>0</v>
      </c>
      <c r="AQ34" s="65">
        <v>864</v>
      </c>
      <c r="AR34" s="65">
        <v>0</v>
      </c>
      <c r="AS34" s="65">
        <v>1214.1502606907591</v>
      </c>
      <c r="AT34" s="65">
        <v>0</v>
      </c>
      <c r="AU34" s="65">
        <v>0</v>
      </c>
      <c r="AV34" s="65">
        <v>0</v>
      </c>
      <c r="AW34" s="65">
        <v>0</v>
      </c>
      <c r="AX34" s="65">
        <v>0</v>
      </c>
      <c r="AY34" s="65">
        <v>0</v>
      </c>
      <c r="AZ34" s="65">
        <v>50</v>
      </c>
      <c r="BA34" s="65">
        <v>0</v>
      </c>
      <c r="BB34" s="65">
        <v>0</v>
      </c>
      <c r="BC34" s="65">
        <v>0</v>
      </c>
      <c r="BD34" s="65">
        <v>0</v>
      </c>
      <c r="BE34" s="65">
        <v>0</v>
      </c>
      <c r="BF34" s="65">
        <v>0</v>
      </c>
      <c r="BG34" s="65">
        <v>754.11514306264542</v>
      </c>
      <c r="BH34" s="65">
        <v>628.86242957272248</v>
      </c>
      <c r="BI34" s="65">
        <v>0</v>
      </c>
      <c r="BJ34" s="65">
        <v>0.19041478730504732</v>
      </c>
      <c r="BK34" s="65">
        <v>400</v>
      </c>
      <c r="BL34" s="65">
        <v>0</v>
      </c>
      <c r="BM34" s="65">
        <f t="shared" si="23"/>
        <v>10842.129689081201</v>
      </c>
      <c r="BN34" s="65">
        <v>2589.8727224966196</v>
      </c>
      <c r="BO34" s="65">
        <v>0</v>
      </c>
      <c r="BP34" s="65">
        <v>0</v>
      </c>
      <c r="BQ34" s="65">
        <v>0</v>
      </c>
      <c r="BR34" s="65">
        <f t="shared" si="24"/>
        <v>0</v>
      </c>
      <c r="BS34" s="65">
        <f t="shared" si="8"/>
        <v>2589.8727224966196</v>
      </c>
      <c r="BT34" s="65">
        <v>0</v>
      </c>
      <c r="BU34" s="65">
        <v>0</v>
      </c>
      <c r="BV34" s="65">
        <f t="shared" si="26"/>
        <v>0</v>
      </c>
      <c r="BW34" s="65">
        <v>0</v>
      </c>
      <c r="BX34" s="65">
        <v>0</v>
      </c>
      <c r="BY34" s="65">
        <f t="shared" si="25"/>
        <v>0</v>
      </c>
      <c r="BZ34" s="65">
        <f>BM34+BS34+BV34+BY34</f>
        <v>13432.002411577821</v>
      </c>
      <c r="CA34" s="63"/>
    </row>
    <row r="35" spans="1:79" ht="12.75" customHeight="1">
      <c r="A35" s="4" t="s">
        <v>29</v>
      </c>
      <c r="B35" s="5" t="s">
        <v>30</v>
      </c>
      <c r="C35" s="64">
        <f t="shared" ref="C35" si="27">C36+C37+C38+C39+C40+C41+C42+C43+C44</f>
        <v>12350.7</v>
      </c>
      <c r="D35" s="64">
        <f t="shared" ref="D35" si="28">D36+D37+D38+D39+D40+D41+D42+D43+D44</f>
        <v>0</v>
      </c>
      <c r="E35" s="64">
        <f t="shared" ref="E35" si="29">E36+E37+E38+E39+E40+E41+E42+E43+E44</f>
        <v>0</v>
      </c>
      <c r="F35" s="64">
        <f t="shared" ref="F35" si="30">F36+F37+F38+F39+F40+F41+F42+F43+F44</f>
        <v>0</v>
      </c>
      <c r="G35" s="64">
        <f t="shared" ref="G35" si="31">G36+G37+G38+G39+G40+G41+G42+G43+G44</f>
        <v>20967.370261235417</v>
      </c>
      <c r="H35" s="64">
        <f t="shared" ref="H35" si="32">H36+H37+H38+H39+H40+H41+H42+H43+H44</f>
        <v>4813.7723371209404</v>
      </c>
      <c r="I35" s="64">
        <f t="shared" ref="I35" si="33">I36+I37+I38+I39+I40+I41+I42+I43+I44</f>
        <v>0.11232078709646033</v>
      </c>
      <c r="J35" s="64">
        <f t="shared" ref="J35" si="34">J36+J37+J38+J39+J40+J41+J42+J43+J44</f>
        <v>5564.4693408000467</v>
      </c>
      <c r="K35" s="64">
        <f t="shared" ref="K35" si="35">K36+K37+K38+K39+K40+K41+K42+K43+K44</f>
        <v>2084.2240885078386</v>
      </c>
      <c r="L35" s="64">
        <f t="shared" ref="L35" si="36">L36+L37+L38+L39+L40+L41+L42+L43+L44</f>
        <v>400.27028416023927</v>
      </c>
      <c r="M35" s="64">
        <f t="shared" ref="M35" si="37">M36+M37+M38+M39+M40+M41+M42+M43+M44</f>
        <v>14.229996344938051</v>
      </c>
      <c r="N35" s="64">
        <f t="shared" ref="N35" si="38">N36+N37+N38+N39+N40+N41+N42+N43+N44</f>
        <v>83.176008976984463</v>
      </c>
      <c r="O35" s="64">
        <f t="shared" ref="O35" si="39">O36+O37+O38+O39+O40+O41+O42+O43+O44</f>
        <v>77.264066343591807</v>
      </c>
      <c r="P35" s="64">
        <f t="shared" ref="P35" si="40">P36+P37+P38+P39+P40+P41+P42+P43+P44</f>
        <v>0</v>
      </c>
      <c r="Q35" s="64">
        <f t="shared" ref="Q35" si="41">Q36+Q37+Q38+Q39+Q40+Q41+Q42+Q43+Q44</f>
        <v>1260.0053032796957</v>
      </c>
      <c r="R35" s="64">
        <f t="shared" ref="R35" si="42">R36+R37+R38+R39+R40+R41+R42+R43+R44</f>
        <v>5.4437429371820389</v>
      </c>
      <c r="S35" s="64">
        <f t="shared" ref="S35" si="43">S36+S37+S38+S39+S40+S41+S42+S43+S44</f>
        <v>165.53066653770279</v>
      </c>
      <c r="T35" s="64">
        <f t="shared" ref="T35" si="44">T36+T37+T38+T39+T40+T41+T42+T43+T44</f>
        <v>59.205939556812901</v>
      </c>
      <c r="U35" s="64">
        <f t="shared" ref="U35" si="45">U36+U37+U38+U39+U40+U41+U42+U43+U44</f>
        <v>0</v>
      </c>
      <c r="V35" s="64">
        <f t="shared" ref="V35" si="46">V36+V37+V38+V39+V40+V41+V42+V43+V44</f>
        <v>12.82290822934603</v>
      </c>
      <c r="W35" s="64">
        <f t="shared" ref="W35" si="47">W36+W37+W38+W39+W40+W41+W42+W43+W44</f>
        <v>0</v>
      </c>
      <c r="X35" s="64">
        <f t="shared" ref="X35" si="48">X36+X37+X38+X39+X40+X41+X42+X43+X44</f>
        <v>0</v>
      </c>
      <c r="Y35" s="64">
        <f t="shared" ref="Y35" si="49">Y36+Y37+Y38+Y39+Y40+Y41+Y42+Y43+Y44</f>
        <v>37.049297010522658</v>
      </c>
      <c r="Z35" s="64">
        <f t="shared" ref="Z35" si="50">Z36+Z37+Z38+Z39+Z40+Z41+Z42+Z43+Z44</f>
        <v>7.4562813337297777</v>
      </c>
      <c r="AA35" s="64">
        <f t="shared" ref="AA35" si="51">AA36+AA37+AA38+AA39+AA40+AA41+AA42+AA43+AA44</f>
        <v>69.721807330326143</v>
      </c>
      <c r="AB35" s="64">
        <f t="shared" ref="AB35" si="52">AB36+AB37+AB38+AB39+AB40+AB41+AB42+AB43+AB44</f>
        <v>80.545757676575633</v>
      </c>
      <c r="AC35" s="64">
        <f t="shared" ref="AC35" si="53">AC36+AC37+AC38+AC39+AC40+AC41+AC42+AC43+AC44</f>
        <v>0</v>
      </c>
      <c r="AD35" s="64">
        <f t="shared" ref="AD35:AE35" si="54">AD36+AD37+AD38+AD39+AD40+AD41+AD42+AD43+AD44</f>
        <v>3.1</v>
      </c>
      <c r="AE35" s="64">
        <f t="shared" si="54"/>
        <v>0</v>
      </c>
      <c r="AF35" s="64">
        <f t="shared" ref="AF35" si="55">AF36+AF37+AF38+AF39+AF40+AF41+AF42+AF43+AF44</f>
        <v>0</v>
      </c>
      <c r="AG35" s="64">
        <f t="shared" ref="AG35" si="56">AG36+AG37+AG38+AG39+AG40+AG41+AG42+AG43+AG44</f>
        <v>0</v>
      </c>
      <c r="AH35" s="64">
        <f t="shared" ref="AH35" si="57">AH36+AH37+AH38+AH39+AH40+AH41+AH42+AH43+AH44</f>
        <v>0</v>
      </c>
      <c r="AI35" s="64">
        <f t="shared" ref="AI35" si="58">AI36+AI37+AI38+AI39+AI40+AI41+AI42+AI43+AI44</f>
        <v>0</v>
      </c>
      <c r="AJ35" s="64">
        <f t="shared" ref="AJ35" si="59">AJ36+AJ37+AJ38+AJ39+AJ40+AJ41+AJ42+AJ43+AJ44</f>
        <v>27.673328564840389</v>
      </c>
      <c r="AK35" s="64">
        <f t="shared" ref="AK35" si="60">AK36+AK37+AK38+AK39+AK40+AK41+AK42+AK43+AK44</f>
        <v>0</v>
      </c>
      <c r="AL35" s="64">
        <f t="shared" ref="AL35" si="61">AL36+AL37+AL38+AL39+AL40+AL41+AL42+AL43+AL44</f>
        <v>0</v>
      </c>
      <c r="AM35" s="64">
        <f t="shared" ref="AM35" si="62">AM36+AM37+AM38+AM39+AM40+AM41+AM42+AM43+AM44</f>
        <v>5020.5589101321302</v>
      </c>
      <c r="AN35" s="64">
        <f t="shared" ref="AN35" si="63">AN36+AN37+AN38+AN39+AN40+AN41+AN42+AN43+AN44</f>
        <v>2861.6232439000005</v>
      </c>
      <c r="AO35" s="64">
        <f t="shared" ref="AO35" si="64">AO36+AO37+AO38+AO39+AO40+AO41+AO42+AO43+AO44</f>
        <v>0</v>
      </c>
      <c r="AP35" s="64">
        <f t="shared" ref="AP35:AR35" si="65">AP36+AP37+AP38+AP39+AP40+AP41+AP42+AP43+AP44</f>
        <v>0</v>
      </c>
      <c r="AQ35" s="64">
        <f t="shared" si="65"/>
        <v>10.5</v>
      </c>
      <c r="AR35" s="64">
        <f t="shared" si="65"/>
        <v>0</v>
      </c>
      <c r="AS35" s="64">
        <f t="shared" ref="AS35" si="66">AS36+AS37+AS38+AS39+AS40+AS41+AS42+AS43+AS44</f>
        <v>0</v>
      </c>
      <c r="AT35" s="64">
        <f t="shared" ref="AT35" si="67">AT36+AT37+AT38+AT39+AT40+AT41+AT42+AT43+AT44</f>
        <v>0</v>
      </c>
      <c r="AU35" s="64">
        <f t="shared" ref="AU35" si="68">AU36+AU37+AU38+AU39+AU40+AU41+AU42+AU43+AU44</f>
        <v>0</v>
      </c>
      <c r="AV35" s="64">
        <f t="shared" ref="AV35" si="69">AV36+AV37+AV38+AV39+AV40+AV41+AV42+AV43+AV44</f>
        <v>0</v>
      </c>
      <c r="AW35" s="64">
        <f t="shared" ref="AW35" si="70">AW36+AW37+AW38+AW39+AW40+AW41+AW42+AW43+AW44</f>
        <v>0</v>
      </c>
      <c r="AX35" s="64">
        <f t="shared" ref="AX35" si="71">AX36+AX37+AX38+AX39+AX40+AX41+AX42+AX43+AX44</f>
        <v>0</v>
      </c>
      <c r="AY35" s="64">
        <f t="shared" ref="AY35" si="72">AY36+AY37+AY38+AY39+AY40+AY41+AY42+AY43+AY44</f>
        <v>0</v>
      </c>
      <c r="AZ35" s="64">
        <f t="shared" ref="AZ35" si="73">AZ36+AZ37+AZ38+AZ39+AZ40+AZ41+AZ42+AZ43+AZ44</f>
        <v>0</v>
      </c>
      <c r="BA35" s="64">
        <f t="shared" ref="BA35" si="74">BA36+BA37+BA38+BA39+BA40+BA41+BA42+BA43+BA44</f>
        <v>0</v>
      </c>
      <c r="BB35" s="64">
        <f t="shared" ref="BB35" si="75">BB36+BB37+BB38+BB39+BB40+BB41+BB42+BB43+BB44</f>
        <v>0</v>
      </c>
      <c r="BC35" s="64">
        <f t="shared" ref="BC35" si="76">BC36+BC37+BC38+BC39+BC40+BC41+BC42+BC43+BC44</f>
        <v>0</v>
      </c>
      <c r="BD35" s="64">
        <f t="shared" ref="BD35" si="77">BD36+BD37+BD38+BD39+BD40+BD41+BD42+BD43+BD44</f>
        <v>0</v>
      </c>
      <c r="BE35" s="64">
        <f t="shared" ref="BE35" si="78">BE36+BE37+BE38+BE39+BE40+BE41+BE42+BE43+BE44</f>
        <v>0</v>
      </c>
      <c r="BF35" s="64">
        <f t="shared" ref="BF35" si="79">BF36+BF37+BF38+BF39+BF40+BF41+BF42+BF43+BF44</f>
        <v>0</v>
      </c>
      <c r="BG35" s="64">
        <f t="shared" ref="BG35" si="80">BG36+BG37+BG38+BG39+BG40+BG41+BG42+BG43+BG44</f>
        <v>7186.0042795148693</v>
      </c>
      <c r="BH35" s="64">
        <f t="shared" ref="BH35" si="81">BH36+BH37+BH38+BH39+BH40+BH41+BH42+BH43+BH44</f>
        <v>154.6</v>
      </c>
      <c r="BI35" s="64">
        <f t="shared" ref="BI35:BK35" si="82">BI36+BI37+BI38+BI39+BI40+BI41+BI42+BI43+BI44</f>
        <v>0</v>
      </c>
      <c r="BJ35" s="64">
        <f t="shared" si="82"/>
        <v>21.868003745588691</v>
      </c>
      <c r="BK35" s="64">
        <f t="shared" si="82"/>
        <v>0</v>
      </c>
      <c r="BL35" s="64">
        <f t="shared" ref="BL35" si="83">BL36+BL37+BL38+BL39+BL40+BL41+BL42+BL43+BL44</f>
        <v>30</v>
      </c>
      <c r="BM35" s="64">
        <f>BM36+BM37+BM38+BM39+BM40+BM41+BM42+BM43+BM44</f>
        <v>63369.298174026408</v>
      </c>
      <c r="BN35" s="64">
        <f t="shared" ref="BN35" si="84">BN36+BN37+BN38+BN39+BN40+BN41+BN42+BN43+BN44</f>
        <v>198981.75279978276</v>
      </c>
      <c r="BO35" s="64">
        <f t="shared" ref="BO35" si="85">BO36+BO37+BO38+BO39+BO40+BO41+BO42+BO43+BO44</f>
        <v>0</v>
      </c>
      <c r="BP35" s="64">
        <f t="shared" ref="BP35" si="86">BP36+BP37+BP38+BP39+BP40+BP41+BP42+BP43+BP44</f>
        <v>0</v>
      </c>
      <c r="BQ35" s="64">
        <f t="shared" ref="BQ35" si="87">BQ36+BQ37+BQ38+BQ39+BQ40+BQ41+BQ42+BQ43+BQ44</f>
        <v>0</v>
      </c>
      <c r="BR35" s="64">
        <f t="shared" ref="BR35" si="88">BR36+BR37+BR38+BR39+BR40+BR41+BR42+BR43+BR44</f>
        <v>0</v>
      </c>
      <c r="BS35" s="64">
        <f t="shared" ref="BS35" si="89">BS36+BS37+BS38+BS39+BS40+BS41+BS42+BS43+BS44</f>
        <v>198981.75279978276</v>
      </c>
      <c r="BT35" s="64">
        <f t="shared" ref="BT35" si="90">BT36+BT37+BT38+BT39+BT40+BT41+BT42+BT43+BT44</f>
        <v>0</v>
      </c>
      <c r="BU35" s="64">
        <f t="shared" ref="BU35" si="91">BU36+BU37+BU38+BU39+BU40+BU41+BU42+BU43+BU44</f>
        <v>403.40000000000009</v>
      </c>
      <c r="BV35" s="64">
        <f t="shared" ref="BV35" si="92">BV36+BV37+BV38+BV39+BV40+BV41+BV42+BV43+BV44</f>
        <v>403.40000000000009</v>
      </c>
      <c r="BW35" s="64">
        <f t="shared" ref="BW35" si="93">BW36+BW37+BW38+BW39+BW40+BW41+BW42+BW43+BW44</f>
        <v>33040.212238</v>
      </c>
      <c r="BX35" s="64">
        <f t="shared" ref="BX35" si="94">BX36+BX37+BX38+BX39+BX40+BX41+BX42+BX43+BX44</f>
        <v>0</v>
      </c>
      <c r="BY35" s="64">
        <f t="shared" ref="BY35" si="95">BY36+BY37+BY38+BY39+BY40+BY41+BY42+BY43+BY44</f>
        <v>33040.212238</v>
      </c>
      <c r="BZ35" s="64">
        <f t="shared" ref="BZ35" si="96">BZ36+BZ37+BZ38+BZ39+BZ40+BZ41+BZ42+BZ43+BZ44</f>
        <v>295794.66321180918</v>
      </c>
      <c r="CA35" s="63"/>
    </row>
    <row r="36" spans="1:79" ht="12.75" customHeight="1">
      <c r="A36" s="6" t="s">
        <v>31</v>
      </c>
      <c r="B36" s="7" t="s">
        <v>32</v>
      </c>
      <c r="C36" s="65">
        <v>1195.7</v>
      </c>
      <c r="D36" s="65">
        <v>0</v>
      </c>
      <c r="E36" s="65">
        <v>0</v>
      </c>
      <c r="F36" s="65">
        <v>0</v>
      </c>
      <c r="G36" s="65">
        <v>13787.265895455095</v>
      </c>
      <c r="H36" s="65">
        <v>2079.2747523079411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5">
        <v>0</v>
      </c>
      <c r="P36" s="65">
        <v>0</v>
      </c>
      <c r="Q36" s="65">
        <v>680.90744097091624</v>
      </c>
      <c r="R36" s="65">
        <v>4.108485235609086</v>
      </c>
      <c r="S36" s="65">
        <v>0</v>
      </c>
      <c r="T36" s="65">
        <v>0</v>
      </c>
      <c r="U36" s="65">
        <v>0</v>
      </c>
      <c r="V36" s="65">
        <v>0</v>
      </c>
      <c r="W36" s="65">
        <v>0</v>
      </c>
      <c r="X36" s="65">
        <v>0</v>
      </c>
      <c r="Y36" s="65">
        <v>0.11789008261249048</v>
      </c>
      <c r="Z36" s="65">
        <v>0</v>
      </c>
      <c r="AA36" s="65">
        <v>0</v>
      </c>
      <c r="AB36" s="65">
        <v>5.1745375818110091</v>
      </c>
      <c r="AC36" s="65">
        <v>0</v>
      </c>
      <c r="AD36" s="65">
        <v>0</v>
      </c>
      <c r="AE36" s="65">
        <v>0</v>
      </c>
      <c r="AF36" s="65">
        <v>0</v>
      </c>
      <c r="AG36" s="65">
        <v>0</v>
      </c>
      <c r="AH36" s="65">
        <v>0</v>
      </c>
      <c r="AI36" s="65">
        <v>0</v>
      </c>
      <c r="AJ36" s="65">
        <v>0</v>
      </c>
      <c r="AK36" s="65">
        <v>0</v>
      </c>
      <c r="AL36" s="65">
        <v>0</v>
      </c>
      <c r="AM36" s="65">
        <v>0</v>
      </c>
      <c r="AN36" s="65">
        <v>0</v>
      </c>
      <c r="AO36" s="65">
        <v>0</v>
      </c>
      <c r="AP36" s="65">
        <v>0</v>
      </c>
      <c r="AQ36" s="65">
        <v>0</v>
      </c>
      <c r="AR36" s="65">
        <v>0</v>
      </c>
      <c r="AS36" s="65">
        <v>0</v>
      </c>
      <c r="AT36" s="65">
        <v>0</v>
      </c>
      <c r="AU36" s="65">
        <v>0</v>
      </c>
      <c r="AV36" s="65">
        <v>0</v>
      </c>
      <c r="AW36" s="65">
        <v>0</v>
      </c>
      <c r="AX36" s="65">
        <v>0</v>
      </c>
      <c r="AY36" s="65">
        <v>0</v>
      </c>
      <c r="AZ36" s="65">
        <v>0</v>
      </c>
      <c r="BA36" s="65">
        <v>0</v>
      </c>
      <c r="BB36" s="65">
        <v>0</v>
      </c>
      <c r="BC36" s="65">
        <v>0</v>
      </c>
      <c r="BD36" s="65">
        <v>0</v>
      </c>
      <c r="BE36" s="65">
        <v>0</v>
      </c>
      <c r="BF36" s="65">
        <v>0</v>
      </c>
      <c r="BG36" s="65">
        <v>0</v>
      </c>
      <c r="BH36" s="65">
        <v>0</v>
      </c>
      <c r="BI36" s="65">
        <v>0</v>
      </c>
      <c r="BJ36" s="65">
        <v>21.868003745588691</v>
      </c>
      <c r="BK36" s="65">
        <v>0</v>
      </c>
      <c r="BL36" s="65">
        <v>25</v>
      </c>
      <c r="BM36" s="65">
        <f t="shared" ref="BM36:BM44" si="97">SUM(C36:BL36)</f>
        <v>17799.417005379575</v>
      </c>
      <c r="BN36" s="65">
        <v>29958.4119422644</v>
      </c>
      <c r="BO36" s="65">
        <v>0</v>
      </c>
      <c r="BP36" s="65">
        <v>0</v>
      </c>
      <c r="BQ36" s="65">
        <v>0</v>
      </c>
      <c r="BR36" s="65">
        <f>BP36+BQ36</f>
        <v>0</v>
      </c>
      <c r="BS36" s="65">
        <f t="shared" si="8"/>
        <v>29958.4119422644</v>
      </c>
      <c r="BT36" s="65">
        <v>0</v>
      </c>
      <c r="BU36" s="65">
        <v>-100</v>
      </c>
      <c r="BV36" s="65">
        <f>BT36+BU36</f>
        <v>-100</v>
      </c>
      <c r="BW36" s="65">
        <v>2140.7104610000001</v>
      </c>
      <c r="BX36" s="65">
        <v>0</v>
      </c>
      <c r="BY36" s="65">
        <f>BW36+BX36</f>
        <v>2140.7104610000001</v>
      </c>
      <c r="BZ36" s="65">
        <f t="shared" ref="BZ36:BZ44" si="98">BM36+BS36+BV36+BY36</f>
        <v>49798.539408643977</v>
      </c>
      <c r="CA36" s="63"/>
    </row>
    <row r="37" spans="1:79" ht="12.75" customHeight="1">
      <c r="A37" s="6" t="s">
        <v>33</v>
      </c>
      <c r="B37" s="7" t="s">
        <v>34</v>
      </c>
      <c r="C37" s="65">
        <v>1188.2</v>
      </c>
      <c r="D37" s="65">
        <v>0</v>
      </c>
      <c r="E37" s="65">
        <v>0</v>
      </c>
      <c r="F37" s="65">
        <v>0</v>
      </c>
      <c r="G37" s="65">
        <v>137.44982615283993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5">
        <v>0</v>
      </c>
      <c r="V37" s="65">
        <v>0</v>
      </c>
      <c r="W37" s="65">
        <v>0</v>
      </c>
      <c r="X37" s="65">
        <v>0</v>
      </c>
      <c r="Y37" s="65">
        <v>0</v>
      </c>
      <c r="Z37" s="65">
        <v>0</v>
      </c>
      <c r="AA37" s="65">
        <v>0</v>
      </c>
      <c r="AB37" s="65">
        <v>0</v>
      </c>
      <c r="AC37" s="65">
        <v>0</v>
      </c>
      <c r="AD37" s="65">
        <v>0</v>
      </c>
      <c r="AE37" s="65">
        <v>0</v>
      </c>
      <c r="AF37" s="65">
        <v>0</v>
      </c>
      <c r="AG37" s="65">
        <v>0</v>
      </c>
      <c r="AH37" s="65">
        <v>0</v>
      </c>
      <c r="AI37" s="65">
        <v>0</v>
      </c>
      <c r="AJ37" s="65">
        <v>0</v>
      </c>
      <c r="AK37" s="65">
        <v>0</v>
      </c>
      <c r="AL37" s="65">
        <v>0</v>
      </c>
      <c r="AM37" s="65">
        <v>0</v>
      </c>
      <c r="AN37" s="65">
        <v>0</v>
      </c>
      <c r="AO37" s="65">
        <v>0</v>
      </c>
      <c r="AP37" s="65">
        <v>0</v>
      </c>
      <c r="AQ37" s="65">
        <v>0</v>
      </c>
      <c r="AR37" s="65">
        <v>0</v>
      </c>
      <c r="AS37" s="65">
        <v>0</v>
      </c>
      <c r="AT37" s="65">
        <v>0</v>
      </c>
      <c r="AU37" s="65">
        <v>0</v>
      </c>
      <c r="AV37" s="65">
        <v>0</v>
      </c>
      <c r="AW37" s="65">
        <v>0</v>
      </c>
      <c r="AX37" s="65">
        <v>0</v>
      </c>
      <c r="AY37" s="65">
        <v>0</v>
      </c>
      <c r="AZ37" s="65">
        <v>0</v>
      </c>
      <c r="BA37" s="65">
        <v>0</v>
      </c>
      <c r="BB37" s="65">
        <v>0</v>
      </c>
      <c r="BC37" s="65">
        <v>0</v>
      </c>
      <c r="BD37" s="65">
        <v>0</v>
      </c>
      <c r="BE37" s="65">
        <v>0</v>
      </c>
      <c r="BF37" s="65">
        <v>0</v>
      </c>
      <c r="BG37" s="65">
        <v>0</v>
      </c>
      <c r="BH37" s="65">
        <v>0</v>
      </c>
      <c r="BI37" s="65">
        <v>0</v>
      </c>
      <c r="BJ37" s="65">
        <v>0</v>
      </c>
      <c r="BK37" s="65">
        <v>0</v>
      </c>
      <c r="BL37" s="65">
        <v>0</v>
      </c>
      <c r="BM37" s="65">
        <f t="shared" si="97"/>
        <v>1325.64982615284</v>
      </c>
      <c r="BN37" s="65">
        <v>9709.5888790361005</v>
      </c>
      <c r="BO37" s="65">
        <v>0</v>
      </c>
      <c r="BP37" s="65">
        <v>0</v>
      </c>
      <c r="BQ37" s="65">
        <v>0</v>
      </c>
      <c r="BR37" s="65">
        <f t="shared" ref="BR37:BR44" si="99">BP37+BQ37</f>
        <v>0</v>
      </c>
      <c r="BS37" s="65">
        <f t="shared" si="8"/>
        <v>9709.5888790361005</v>
      </c>
      <c r="BT37" s="65">
        <v>0</v>
      </c>
      <c r="BU37" s="65">
        <v>-200</v>
      </c>
      <c r="BV37" s="65">
        <f t="shared" ref="BV37:BV44" si="100">BT37+BU37</f>
        <v>-200</v>
      </c>
      <c r="BW37" s="65">
        <v>159.52304000000001</v>
      </c>
      <c r="BX37" s="65">
        <v>0</v>
      </c>
      <c r="BY37" s="65">
        <f t="shared" ref="BY37:BY44" si="101">BW37+BX37</f>
        <v>159.52304000000001</v>
      </c>
      <c r="BZ37" s="65">
        <f t="shared" si="98"/>
        <v>10994.76174518894</v>
      </c>
      <c r="CA37" s="63"/>
    </row>
    <row r="38" spans="1:79" ht="12.75" customHeight="1">
      <c r="A38" s="6" t="s">
        <v>35</v>
      </c>
      <c r="B38" s="7" t="s">
        <v>36</v>
      </c>
      <c r="C38" s="65">
        <v>8748.6</v>
      </c>
      <c r="D38" s="65">
        <v>0</v>
      </c>
      <c r="E38" s="65">
        <v>0</v>
      </c>
      <c r="F38" s="65">
        <v>0</v>
      </c>
      <c r="G38" s="65">
        <v>6978.7057792773658</v>
      </c>
      <c r="H38" s="65">
        <v>1396.5275646637836</v>
      </c>
      <c r="I38" s="65">
        <v>0</v>
      </c>
      <c r="J38" s="65">
        <v>1.0485919533886112</v>
      </c>
      <c r="K38" s="65">
        <v>0</v>
      </c>
      <c r="L38" s="65">
        <v>0</v>
      </c>
      <c r="M38" s="65">
        <v>0</v>
      </c>
      <c r="N38" s="65">
        <v>0.81997206240994958</v>
      </c>
      <c r="O38" s="65">
        <v>0.44669838007454443</v>
      </c>
      <c r="P38" s="65">
        <v>0</v>
      </c>
      <c r="Q38" s="65">
        <v>0</v>
      </c>
      <c r="R38" s="65">
        <v>1.3352577015729528</v>
      </c>
      <c r="S38" s="65">
        <v>0</v>
      </c>
      <c r="T38" s="65">
        <v>0</v>
      </c>
      <c r="U38" s="65">
        <v>0</v>
      </c>
      <c r="V38" s="65">
        <v>0</v>
      </c>
      <c r="W38" s="65">
        <v>0</v>
      </c>
      <c r="X38" s="65">
        <v>0</v>
      </c>
      <c r="Y38" s="65">
        <v>0</v>
      </c>
      <c r="Z38" s="65">
        <v>0</v>
      </c>
      <c r="AA38" s="65">
        <v>0</v>
      </c>
      <c r="AB38" s="65">
        <v>0.38424784023349073</v>
      </c>
      <c r="AC38" s="65">
        <v>0</v>
      </c>
      <c r="AD38" s="65">
        <v>0</v>
      </c>
      <c r="AE38" s="65">
        <v>0</v>
      </c>
      <c r="AF38" s="65">
        <v>0</v>
      </c>
      <c r="AG38" s="65">
        <v>0</v>
      </c>
      <c r="AH38" s="65">
        <v>0</v>
      </c>
      <c r="AI38" s="65">
        <v>0</v>
      </c>
      <c r="AJ38" s="65">
        <v>0</v>
      </c>
      <c r="AK38" s="65">
        <v>0</v>
      </c>
      <c r="AL38" s="65">
        <v>0</v>
      </c>
      <c r="AM38" s="65">
        <v>1698.13301613213</v>
      </c>
      <c r="AN38" s="65">
        <v>0</v>
      </c>
      <c r="AO38" s="65">
        <v>0</v>
      </c>
      <c r="AP38" s="65">
        <v>0</v>
      </c>
      <c r="AQ38" s="65">
        <v>0</v>
      </c>
      <c r="AR38" s="65">
        <v>0</v>
      </c>
      <c r="AS38" s="65">
        <v>0</v>
      </c>
      <c r="AT38" s="65">
        <v>0</v>
      </c>
      <c r="AU38" s="65">
        <v>0</v>
      </c>
      <c r="AV38" s="65">
        <v>0</v>
      </c>
      <c r="AW38" s="65">
        <v>0</v>
      </c>
      <c r="AX38" s="65">
        <v>0</v>
      </c>
      <c r="AY38" s="65">
        <v>0</v>
      </c>
      <c r="AZ38" s="65">
        <v>0</v>
      </c>
      <c r="BA38" s="65">
        <v>0</v>
      </c>
      <c r="BB38" s="65">
        <v>0</v>
      </c>
      <c r="BC38" s="65">
        <v>0</v>
      </c>
      <c r="BD38" s="65">
        <v>0</v>
      </c>
      <c r="BE38" s="65">
        <v>0</v>
      </c>
      <c r="BF38" s="65">
        <v>0</v>
      </c>
      <c r="BG38" s="65">
        <v>7186.0042795148693</v>
      </c>
      <c r="BH38" s="65">
        <v>0</v>
      </c>
      <c r="BI38" s="65">
        <v>0</v>
      </c>
      <c r="BJ38" s="65">
        <v>0</v>
      </c>
      <c r="BK38" s="65">
        <v>0</v>
      </c>
      <c r="BL38" s="65">
        <v>0</v>
      </c>
      <c r="BM38" s="65">
        <f t="shared" si="97"/>
        <v>26012.005407525827</v>
      </c>
      <c r="BN38" s="65">
        <v>70813.221378415095</v>
      </c>
      <c r="BO38" s="65">
        <v>0</v>
      </c>
      <c r="BP38" s="65">
        <v>0</v>
      </c>
      <c r="BQ38" s="65">
        <v>0</v>
      </c>
      <c r="BR38" s="65">
        <f t="shared" si="99"/>
        <v>0</v>
      </c>
      <c r="BS38" s="65">
        <f t="shared" si="8"/>
        <v>70813.221378415095</v>
      </c>
      <c r="BT38" s="65">
        <v>0</v>
      </c>
      <c r="BU38" s="65">
        <v>433.40000000000009</v>
      </c>
      <c r="BV38" s="65">
        <f t="shared" si="100"/>
        <v>433.40000000000009</v>
      </c>
      <c r="BW38" s="65">
        <v>2133.5485570000001</v>
      </c>
      <c r="BX38" s="65">
        <v>0</v>
      </c>
      <c r="BY38" s="65">
        <f t="shared" si="101"/>
        <v>2133.5485570000001</v>
      </c>
      <c r="BZ38" s="65">
        <f t="shared" si="98"/>
        <v>99392.175342940915</v>
      </c>
      <c r="CA38" s="63"/>
    </row>
    <row r="39" spans="1:79" ht="12.75" customHeight="1">
      <c r="A39" s="6" t="s">
        <v>37</v>
      </c>
      <c r="B39" s="7" t="s">
        <v>38</v>
      </c>
      <c r="C39" s="65">
        <v>1218.1999999999998</v>
      </c>
      <c r="D39" s="65">
        <v>0</v>
      </c>
      <c r="E39" s="65">
        <v>0</v>
      </c>
      <c r="F39" s="65">
        <v>0</v>
      </c>
      <c r="G39" s="65">
        <v>0</v>
      </c>
      <c r="H39" s="65">
        <v>1337.9316068608723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579.02093820793857</v>
      </c>
      <c r="R39" s="65">
        <v>0</v>
      </c>
      <c r="S39" s="65">
        <v>0</v>
      </c>
      <c r="T39" s="65">
        <v>0</v>
      </c>
      <c r="U39" s="65">
        <v>0</v>
      </c>
      <c r="V39" s="65">
        <v>0</v>
      </c>
      <c r="W39" s="65">
        <v>0</v>
      </c>
      <c r="X39" s="65">
        <v>0</v>
      </c>
      <c r="Y39" s="65">
        <v>0</v>
      </c>
      <c r="Z39" s="65">
        <v>0</v>
      </c>
      <c r="AA39" s="65">
        <v>0</v>
      </c>
      <c r="AB39" s="65">
        <v>0</v>
      </c>
      <c r="AC39" s="65">
        <v>0</v>
      </c>
      <c r="AD39" s="65">
        <v>0</v>
      </c>
      <c r="AE39" s="65">
        <v>0</v>
      </c>
      <c r="AF39" s="65">
        <v>0</v>
      </c>
      <c r="AG39" s="65">
        <v>0</v>
      </c>
      <c r="AH39" s="65">
        <v>0</v>
      </c>
      <c r="AI39" s="65">
        <v>0</v>
      </c>
      <c r="AJ39" s="65">
        <v>0</v>
      </c>
      <c r="AK39" s="65">
        <v>0</v>
      </c>
      <c r="AL39" s="65">
        <v>0</v>
      </c>
      <c r="AM39" s="65">
        <v>0</v>
      </c>
      <c r="AN39" s="65">
        <v>2043.9184915000001</v>
      </c>
      <c r="AO39" s="65">
        <v>0</v>
      </c>
      <c r="AP39" s="65">
        <v>0</v>
      </c>
      <c r="AQ39" s="65">
        <v>0</v>
      </c>
      <c r="AR39" s="65">
        <v>0</v>
      </c>
      <c r="AS39" s="65">
        <v>0</v>
      </c>
      <c r="AT39" s="65">
        <v>0</v>
      </c>
      <c r="AU39" s="65">
        <v>0</v>
      </c>
      <c r="AV39" s="65">
        <v>0</v>
      </c>
      <c r="AW39" s="65">
        <v>0</v>
      </c>
      <c r="AX39" s="65">
        <v>0</v>
      </c>
      <c r="AY39" s="65">
        <v>0</v>
      </c>
      <c r="AZ39" s="65">
        <v>0</v>
      </c>
      <c r="BA39" s="65">
        <v>0</v>
      </c>
      <c r="BB39" s="65">
        <v>0</v>
      </c>
      <c r="BC39" s="65">
        <v>0</v>
      </c>
      <c r="BD39" s="65">
        <v>0</v>
      </c>
      <c r="BE39" s="65">
        <v>0</v>
      </c>
      <c r="BF39" s="65">
        <v>0</v>
      </c>
      <c r="BG39" s="65">
        <v>0</v>
      </c>
      <c r="BH39" s="65">
        <v>0</v>
      </c>
      <c r="BI39" s="65">
        <v>0</v>
      </c>
      <c r="BJ39" s="65">
        <v>0</v>
      </c>
      <c r="BK39" s="65">
        <v>0</v>
      </c>
      <c r="BL39" s="65">
        <v>5</v>
      </c>
      <c r="BM39" s="65">
        <f t="shared" si="97"/>
        <v>5184.0710365688101</v>
      </c>
      <c r="BN39" s="65">
        <v>29165.009025090498</v>
      </c>
      <c r="BO39" s="65">
        <v>0</v>
      </c>
      <c r="BP39" s="65">
        <v>0</v>
      </c>
      <c r="BQ39" s="65">
        <v>0</v>
      </c>
      <c r="BR39" s="65">
        <f t="shared" si="99"/>
        <v>0</v>
      </c>
      <c r="BS39" s="65">
        <f t="shared" si="8"/>
        <v>29165.009025090498</v>
      </c>
      <c r="BT39" s="65">
        <v>0</v>
      </c>
      <c r="BU39" s="65">
        <v>100</v>
      </c>
      <c r="BV39" s="65">
        <f t="shared" si="100"/>
        <v>100</v>
      </c>
      <c r="BW39" s="65">
        <v>1023.30294</v>
      </c>
      <c r="BX39" s="65">
        <v>0</v>
      </c>
      <c r="BY39" s="65">
        <f t="shared" si="101"/>
        <v>1023.30294</v>
      </c>
      <c r="BZ39" s="65">
        <f t="shared" si="98"/>
        <v>35472.383001659306</v>
      </c>
      <c r="CA39" s="63"/>
    </row>
    <row r="40" spans="1:79" ht="12.75" customHeight="1">
      <c r="A40" s="6" t="s">
        <v>39</v>
      </c>
      <c r="B40" s="7" t="s">
        <v>40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5">
        <v>0</v>
      </c>
      <c r="V40" s="65">
        <v>1.7925498880436777</v>
      </c>
      <c r="W40" s="65">
        <v>0</v>
      </c>
      <c r="X40" s="65">
        <v>0</v>
      </c>
      <c r="Y40" s="65">
        <v>0</v>
      </c>
      <c r="Z40" s="65">
        <v>0</v>
      </c>
      <c r="AA40" s="65">
        <v>0</v>
      </c>
      <c r="AB40" s="65">
        <v>0</v>
      </c>
      <c r="AC40" s="65">
        <v>0</v>
      </c>
      <c r="AD40" s="65">
        <v>0</v>
      </c>
      <c r="AE40" s="65">
        <v>0</v>
      </c>
      <c r="AF40" s="65">
        <v>0</v>
      </c>
      <c r="AG40" s="65">
        <v>0</v>
      </c>
      <c r="AH40" s="65">
        <v>0</v>
      </c>
      <c r="AI40" s="65">
        <v>0</v>
      </c>
      <c r="AJ40" s="65">
        <v>0</v>
      </c>
      <c r="AK40" s="65">
        <v>0</v>
      </c>
      <c r="AL40" s="65">
        <v>0</v>
      </c>
      <c r="AM40" s="65">
        <v>3320.4760464999999</v>
      </c>
      <c r="AN40" s="65">
        <v>782.48028550000004</v>
      </c>
      <c r="AO40" s="65">
        <v>0</v>
      </c>
      <c r="AP40" s="65">
        <v>0</v>
      </c>
      <c r="AQ40" s="65">
        <v>0</v>
      </c>
      <c r="AR40" s="65">
        <v>0</v>
      </c>
      <c r="AS40" s="65">
        <v>0</v>
      </c>
      <c r="AT40" s="65">
        <v>0</v>
      </c>
      <c r="AU40" s="65">
        <v>0</v>
      </c>
      <c r="AV40" s="65">
        <v>0</v>
      </c>
      <c r="AW40" s="65">
        <v>0</v>
      </c>
      <c r="AX40" s="65">
        <v>0</v>
      </c>
      <c r="AY40" s="65">
        <v>0</v>
      </c>
      <c r="AZ40" s="65">
        <v>0</v>
      </c>
      <c r="BA40" s="65">
        <v>0</v>
      </c>
      <c r="BB40" s="65">
        <v>0</v>
      </c>
      <c r="BC40" s="65">
        <v>0</v>
      </c>
      <c r="BD40" s="65">
        <v>0</v>
      </c>
      <c r="BE40" s="65">
        <v>0</v>
      </c>
      <c r="BF40" s="65">
        <v>0</v>
      </c>
      <c r="BG40" s="65">
        <v>0</v>
      </c>
      <c r="BH40" s="65">
        <v>0</v>
      </c>
      <c r="BI40" s="65">
        <v>0</v>
      </c>
      <c r="BJ40" s="65">
        <v>0</v>
      </c>
      <c r="BK40" s="65">
        <v>0</v>
      </c>
      <c r="BL40" s="65">
        <v>0</v>
      </c>
      <c r="BM40" s="65">
        <f t="shared" si="97"/>
        <v>4104.7488818880438</v>
      </c>
      <c r="BN40" s="65">
        <v>18035.048108342802</v>
      </c>
      <c r="BO40" s="65">
        <v>0</v>
      </c>
      <c r="BP40" s="65">
        <v>0</v>
      </c>
      <c r="BQ40" s="65">
        <v>0</v>
      </c>
      <c r="BR40" s="65">
        <f t="shared" si="99"/>
        <v>0</v>
      </c>
      <c r="BS40" s="65">
        <f t="shared" si="8"/>
        <v>18035.048108342802</v>
      </c>
      <c r="BT40" s="65">
        <v>0</v>
      </c>
      <c r="BU40" s="65">
        <v>45</v>
      </c>
      <c r="BV40" s="65">
        <f t="shared" si="100"/>
        <v>45</v>
      </c>
      <c r="BW40" s="65">
        <v>49.366532999999997</v>
      </c>
      <c r="BX40" s="65">
        <v>0</v>
      </c>
      <c r="BY40" s="65">
        <f t="shared" si="101"/>
        <v>49.366532999999997</v>
      </c>
      <c r="BZ40" s="65">
        <f t="shared" si="98"/>
        <v>22234.163523230847</v>
      </c>
      <c r="CA40" s="63"/>
    </row>
    <row r="41" spans="1:79" ht="12.75" customHeight="1">
      <c r="A41" s="6" t="s">
        <v>41</v>
      </c>
      <c r="B41" s="7" t="s">
        <v>42</v>
      </c>
      <c r="C41" s="65">
        <v>0</v>
      </c>
      <c r="D41" s="65">
        <v>0</v>
      </c>
      <c r="E41" s="65">
        <v>0</v>
      </c>
      <c r="F41" s="65">
        <v>0</v>
      </c>
      <c r="G41" s="65">
        <v>56.44984491677058</v>
      </c>
      <c r="H41" s="65">
        <v>0</v>
      </c>
      <c r="I41" s="65">
        <v>0.11232078709646033</v>
      </c>
      <c r="J41" s="65">
        <v>5521.5923203709835</v>
      </c>
      <c r="K41" s="65">
        <v>2080.3082731873255</v>
      </c>
      <c r="L41" s="65">
        <v>28.265714020690247</v>
      </c>
      <c r="M41" s="65">
        <v>8.8956664205072684</v>
      </c>
      <c r="N41" s="65">
        <v>81.89130514731869</v>
      </c>
      <c r="O41" s="65">
        <v>76.177502716383444</v>
      </c>
      <c r="P41" s="65">
        <v>0</v>
      </c>
      <c r="Q41" s="65">
        <v>7.692410084090201E-2</v>
      </c>
      <c r="R41" s="65">
        <v>0</v>
      </c>
      <c r="S41" s="65">
        <v>163.86912893304296</v>
      </c>
      <c r="T41" s="65">
        <v>2.8696620079897626</v>
      </c>
      <c r="U41" s="65">
        <v>0</v>
      </c>
      <c r="V41" s="65">
        <v>0</v>
      </c>
      <c r="W41" s="65">
        <v>0</v>
      </c>
      <c r="X41" s="65">
        <v>0</v>
      </c>
      <c r="Y41" s="65">
        <v>36.931406927910167</v>
      </c>
      <c r="Z41" s="65">
        <v>7.2840050423757194</v>
      </c>
      <c r="AA41" s="65">
        <v>20.2364499218791</v>
      </c>
      <c r="AB41" s="65">
        <v>69.607502491262267</v>
      </c>
      <c r="AC41" s="65">
        <v>0</v>
      </c>
      <c r="AD41" s="65">
        <v>0</v>
      </c>
      <c r="AE41" s="65">
        <v>0</v>
      </c>
      <c r="AF41" s="65">
        <v>0</v>
      </c>
      <c r="AG41" s="65">
        <v>0</v>
      </c>
      <c r="AH41" s="65">
        <v>0</v>
      </c>
      <c r="AI41" s="65">
        <v>0</v>
      </c>
      <c r="AJ41" s="65">
        <v>0</v>
      </c>
      <c r="AK41" s="65">
        <v>0</v>
      </c>
      <c r="AL41" s="65">
        <v>0</v>
      </c>
      <c r="AM41" s="65">
        <v>0</v>
      </c>
      <c r="AN41" s="65">
        <v>0</v>
      </c>
      <c r="AO41" s="65">
        <v>0</v>
      </c>
      <c r="AP41" s="65">
        <v>0</v>
      </c>
      <c r="AQ41" s="65">
        <v>0</v>
      </c>
      <c r="AR41" s="65">
        <v>0</v>
      </c>
      <c r="AS41" s="65">
        <v>0</v>
      </c>
      <c r="AT41" s="65">
        <v>0</v>
      </c>
      <c r="AU41" s="65">
        <v>0</v>
      </c>
      <c r="AV41" s="65">
        <v>0</v>
      </c>
      <c r="AW41" s="65">
        <v>0</v>
      </c>
      <c r="AX41" s="65">
        <v>0</v>
      </c>
      <c r="AY41" s="65">
        <v>0</v>
      </c>
      <c r="AZ41" s="65">
        <v>0</v>
      </c>
      <c r="BA41" s="65">
        <v>0</v>
      </c>
      <c r="BB41" s="65">
        <v>0</v>
      </c>
      <c r="BC41" s="65">
        <v>0</v>
      </c>
      <c r="BD41" s="65">
        <v>0</v>
      </c>
      <c r="BE41" s="65">
        <v>0</v>
      </c>
      <c r="BF41" s="65">
        <v>0</v>
      </c>
      <c r="BG41" s="65">
        <v>0</v>
      </c>
      <c r="BH41" s="65">
        <v>0</v>
      </c>
      <c r="BI41" s="65">
        <v>0</v>
      </c>
      <c r="BJ41" s="65">
        <v>0</v>
      </c>
      <c r="BK41" s="65">
        <v>0</v>
      </c>
      <c r="BL41" s="65">
        <v>0</v>
      </c>
      <c r="BM41" s="65">
        <f t="shared" si="97"/>
        <v>8154.5680269923769</v>
      </c>
      <c r="BN41" s="65">
        <v>3799.5973125013006</v>
      </c>
      <c r="BO41" s="65">
        <v>0</v>
      </c>
      <c r="BP41" s="65">
        <v>0</v>
      </c>
      <c r="BQ41" s="65">
        <v>0</v>
      </c>
      <c r="BR41" s="65">
        <f t="shared" si="99"/>
        <v>0</v>
      </c>
      <c r="BS41" s="65">
        <f t="shared" si="8"/>
        <v>3799.5973125013006</v>
      </c>
      <c r="BT41" s="65">
        <v>0</v>
      </c>
      <c r="BU41" s="65">
        <v>95</v>
      </c>
      <c r="BV41" s="65">
        <f t="shared" si="100"/>
        <v>95</v>
      </c>
      <c r="BW41" s="65">
        <v>10248.580010000001</v>
      </c>
      <c r="BX41" s="65">
        <v>0</v>
      </c>
      <c r="BY41" s="65">
        <f t="shared" si="101"/>
        <v>10248.580010000001</v>
      </c>
      <c r="BZ41" s="65">
        <f t="shared" si="98"/>
        <v>22297.745349493678</v>
      </c>
      <c r="CA41" s="63"/>
    </row>
    <row r="42" spans="1:79" ht="12.75" customHeight="1">
      <c r="A42" s="6" t="s">
        <v>43</v>
      </c>
      <c r="B42" s="7" t="s">
        <v>44</v>
      </c>
      <c r="C42" s="65">
        <v>0</v>
      </c>
      <c r="D42" s="65">
        <v>0</v>
      </c>
      <c r="E42" s="65">
        <v>0</v>
      </c>
      <c r="F42" s="65">
        <v>0</v>
      </c>
      <c r="G42" s="65">
        <v>7.498915433345001</v>
      </c>
      <c r="H42" s="65">
        <v>3.8413288343547021E-2</v>
      </c>
      <c r="I42" s="65">
        <v>0</v>
      </c>
      <c r="J42" s="65">
        <v>38.142746057104596</v>
      </c>
      <c r="K42" s="65">
        <v>3.4895668362451042</v>
      </c>
      <c r="L42" s="65">
        <v>56.544393503126088</v>
      </c>
      <c r="M42" s="65">
        <v>5.334329924430782</v>
      </c>
      <c r="N42" s="65">
        <v>0.38936985905218435</v>
      </c>
      <c r="O42" s="65">
        <v>0.63986524713380699</v>
      </c>
      <c r="P42" s="65">
        <v>0</v>
      </c>
      <c r="Q42" s="65">
        <v>0</v>
      </c>
      <c r="R42" s="65">
        <v>0</v>
      </c>
      <c r="S42" s="65">
        <v>1.5109220694483827</v>
      </c>
      <c r="T42" s="65">
        <v>56.336277548823141</v>
      </c>
      <c r="U42" s="65">
        <v>0</v>
      </c>
      <c r="V42" s="65">
        <v>0</v>
      </c>
      <c r="W42" s="65">
        <v>0</v>
      </c>
      <c r="X42" s="65">
        <v>0</v>
      </c>
      <c r="Y42" s="65">
        <v>0</v>
      </c>
      <c r="Z42" s="65">
        <v>0.17227629135405842</v>
      </c>
      <c r="AA42" s="65">
        <v>45.050931961577959</v>
      </c>
      <c r="AB42" s="65">
        <v>1.2808261341116359E-2</v>
      </c>
      <c r="AC42" s="65">
        <v>0</v>
      </c>
      <c r="AD42" s="65">
        <v>0</v>
      </c>
      <c r="AE42" s="65">
        <v>0</v>
      </c>
      <c r="AF42" s="65">
        <v>0</v>
      </c>
      <c r="AG42" s="65">
        <v>0</v>
      </c>
      <c r="AH42" s="65">
        <v>0</v>
      </c>
      <c r="AI42" s="65">
        <v>0</v>
      </c>
      <c r="AJ42" s="65">
        <v>27.673328564840389</v>
      </c>
      <c r="AK42" s="65">
        <v>0</v>
      </c>
      <c r="AL42" s="65">
        <v>0</v>
      </c>
      <c r="AM42" s="65">
        <v>1.9498475</v>
      </c>
      <c r="AN42" s="65">
        <v>35.224466899999996</v>
      </c>
      <c r="AO42" s="65">
        <v>0</v>
      </c>
      <c r="AP42" s="65">
        <v>0</v>
      </c>
      <c r="AQ42" s="65">
        <v>10.5</v>
      </c>
      <c r="AR42" s="65">
        <v>0</v>
      </c>
      <c r="AS42" s="65">
        <v>0</v>
      </c>
      <c r="AT42" s="65">
        <v>0</v>
      </c>
      <c r="AU42" s="65">
        <v>0</v>
      </c>
      <c r="AV42" s="65">
        <v>0</v>
      </c>
      <c r="AW42" s="65">
        <v>0</v>
      </c>
      <c r="AX42" s="65">
        <v>0</v>
      </c>
      <c r="AY42" s="65">
        <v>0</v>
      </c>
      <c r="AZ42" s="65">
        <v>0</v>
      </c>
      <c r="BA42" s="65">
        <v>0</v>
      </c>
      <c r="BB42" s="65">
        <v>0</v>
      </c>
      <c r="BC42" s="65">
        <v>0</v>
      </c>
      <c r="BD42" s="65">
        <v>0</v>
      </c>
      <c r="BE42" s="65">
        <v>0</v>
      </c>
      <c r="BF42" s="65">
        <v>0</v>
      </c>
      <c r="BG42" s="65">
        <v>0</v>
      </c>
      <c r="BH42" s="65">
        <v>154.6</v>
      </c>
      <c r="BI42" s="65">
        <v>0</v>
      </c>
      <c r="BJ42" s="65">
        <v>0</v>
      </c>
      <c r="BK42" s="65">
        <v>0</v>
      </c>
      <c r="BL42" s="65">
        <v>0</v>
      </c>
      <c r="BM42" s="65">
        <f t="shared" si="97"/>
        <v>445.10845924616615</v>
      </c>
      <c r="BN42" s="65">
        <v>11259.702315666398</v>
      </c>
      <c r="BO42" s="65">
        <v>0</v>
      </c>
      <c r="BP42" s="65">
        <v>0</v>
      </c>
      <c r="BQ42" s="65">
        <v>0</v>
      </c>
      <c r="BR42" s="65">
        <f t="shared" si="99"/>
        <v>0</v>
      </c>
      <c r="BS42" s="65">
        <f t="shared" si="8"/>
        <v>11259.702315666398</v>
      </c>
      <c r="BT42" s="65">
        <v>0</v>
      </c>
      <c r="BU42" s="65">
        <v>30</v>
      </c>
      <c r="BV42" s="65">
        <f t="shared" si="100"/>
        <v>30</v>
      </c>
      <c r="BW42" s="65">
        <v>9417.9769109999997</v>
      </c>
      <c r="BX42" s="65">
        <v>0</v>
      </c>
      <c r="BY42" s="65">
        <f t="shared" si="101"/>
        <v>9417.9769109999997</v>
      </c>
      <c r="BZ42" s="65">
        <f t="shared" si="98"/>
        <v>21152.787685912564</v>
      </c>
      <c r="CA42" s="63"/>
    </row>
    <row r="43" spans="1:79" ht="12.75" customHeight="1">
      <c r="A43" s="6" t="s">
        <v>45</v>
      </c>
      <c r="B43" s="7" t="s">
        <v>46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0.42624848426779843</v>
      </c>
      <c r="L43" s="65">
        <v>17.456815475657855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  <c r="V43" s="65">
        <v>0.81113696184710848</v>
      </c>
      <c r="W43" s="65">
        <v>0</v>
      </c>
      <c r="X43" s="65">
        <v>0</v>
      </c>
      <c r="Y43" s="65">
        <v>0</v>
      </c>
      <c r="Z43" s="65">
        <v>0</v>
      </c>
      <c r="AA43" s="65">
        <v>4.4344254468690893</v>
      </c>
      <c r="AB43" s="65">
        <v>0</v>
      </c>
      <c r="AC43" s="65">
        <v>0</v>
      </c>
      <c r="AD43" s="65">
        <v>3.1</v>
      </c>
      <c r="AE43" s="65">
        <v>0</v>
      </c>
      <c r="AF43" s="65">
        <v>0</v>
      </c>
      <c r="AG43" s="65">
        <v>0</v>
      </c>
      <c r="AH43" s="65">
        <v>0</v>
      </c>
      <c r="AI43" s="65">
        <v>0</v>
      </c>
      <c r="AJ43" s="65">
        <v>0</v>
      </c>
      <c r="AK43" s="65">
        <v>0</v>
      </c>
      <c r="AL43" s="65">
        <v>0</v>
      </c>
      <c r="AM43" s="65">
        <v>0</v>
      </c>
      <c r="AN43" s="65">
        <v>0</v>
      </c>
      <c r="AO43" s="65">
        <v>0</v>
      </c>
      <c r="AP43" s="65">
        <v>0</v>
      </c>
      <c r="AQ43" s="65">
        <v>0</v>
      </c>
      <c r="AR43" s="65">
        <v>0</v>
      </c>
      <c r="AS43" s="65">
        <v>0</v>
      </c>
      <c r="AT43" s="65">
        <v>0</v>
      </c>
      <c r="AU43" s="65">
        <v>0</v>
      </c>
      <c r="AV43" s="65">
        <v>0</v>
      </c>
      <c r="AW43" s="65">
        <v>0</v>
      </c>
      <c r="AX43" s="65">
        <v>0</v>
      </c>
      <c r="AY43" s="65">
        <v>0</v>
      </c>
      <c r="AZ43" s="65">
        <v>0</v>
      </c>
      <c r="BA43" s="65">
        <v>0</v>
      </c>
      <c r="BB43" s="65">
        <v>0</v>
      </c>
      <c r="BC43" s="65">
        <v>0</v>
      </c>
      <c r="BD43" s="65">
        <v>0</v>
      </c>
      <c r="BE43" s="65">
        <v>0</v>
      </c>
      <c r="BF43" s="65">
        <v>0</v>
      </c>
      <c r="BG43" s="65">
        <v>0</v>
      </c>
      <c r="BH43" s="65">
        <v>0</v>
      </c>
      <c r="BI43" s="65">
        <v>0</v>
      </c>
      <c r="BJ43" s="65">
        <v>0</v>
      </c>
      <c r="BK43" s="65">
        <v>0</v>
      </c>
      <c r="BL43" s="65">
        <v>0</v>
      </c>
      <c r="BM43" s="65">
        <f t="shared" si="97"/>
        <v>26.228626368641851</v>
      </c>
      <c r="BN43" s="65">
        <v>17443.757999999998</v>
      </c>
      <c r="BO43" s="65">
        <v>0</v>
      </c>
      <c r="BP43" s="65">
        <v>0</v>
      </c>
      <c r="BQ43" s="65">
        <v>0</v>
      </c>
      <c r="BR43" s="65">
        <f t="shared" si="99"/>
        <v>0</v>
      </c>
      <c r="BS43" s="65">
        <f t="shared" si="8"/>
        <v>17443.757999999998</v>
      </c>
      <c r="BT43" s="65">
        <v>0</v>
      </c>
      <c r="BU43" s="65">
        <v>40</v>
      </c>
      <c r="BV43" s="65">
        <f t="shared" si="100"/>
        <v>40</v>
      </c>
      <c r="BW43" s="65">
        <v>6282.8512310000015</v>
      </c>
      <c r="BX43" s="65">
        <v>0</v>
      </c>
      <c r="BY43" s="65">
        <f t="shared" si="101"/>
        <v>6282.8512310000015</v>
      </c>
      <c r="BZ43" s="65">
        <f t="shared" si="98"/>
        <v>23792.837857368639</v>
      </c>
      <c r="CA43" s="63"/>
    </row>
    <row r="44" spans="1:79" ht="12.75" customHeight="1">
      <c r="A44" s="6" t="s">
        <v>47</v>
      </c>
      <c r="B44" s="7" t="s">
        <v>48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3.6856824185699257</v>
      </c>
      <c r="K44" s="65">
        <v>0</v>
      </c>
      <c r="L44" s="65">
        <v>298.00336116076505</v>
      </c>
      <c r="M44" s="65">
        <v>0</v>
      </c>
      <c r="N44" s="65">
        <v>7.5361908203648575E-2</v>
      </c>
      <c r="O44" s="65">
        <v>0</v>
      </c>
      <c r="P44" s="65">
        <v>0</v>
      </c>
      <c r="Q44" s="65">
        <v>0</v>
      </c>
      <c r="R44" s="65">
        <v>0</v>
      </c>
      <c r="S44" s="65">
        <v>0.1506155352114435</v>
      </c>
      <c r="T44" s="65">
        <v>0</v>
      </c>
      <c r="U44" s="65">
        <v>0</v>
      </c>
      <c r="V44" s="65">
        <v>10.219221379455243</v>
      </c>
      <c r="W44" s="65">
        <v>0</v>
      </c>
      <c r="X44" s="65">
        <v>0</v>
      </c>
      <c r="Y44" s="65">
        <v>0</v>
      </c>
      <c r="Z44" s="65">
        <v>0</v>
      </c>
      <c r="AA44" s="65">
        <v>0</v>
      </c>
      <c r="AB44" s="65">
        <v>5.366661501927755</v>
      </c>
      <c r="AC44" s="65">
        <v>0</v>
      </c>
      <c r="AD44" s="65">
        <v>0</v>
      </c>
      <c r="AE44" s="65">
        <v>0</v>
      </c>
      <c r="AF44" s="65">
        <v>0</v>
      </c>
      <c r="AG44" s="65">
        <v>0</v>
      </c>
      <c r="AH44" s="65">
        <v>0</v>
      </c>
      <c r="AI44" s="65">
        <v>0</v>
      </c>
      <c r="AJ44" s="65">
        <v>0</v>
      </c>
      <c r="AK44" s="65">
        <v>0</v>
      </c>
      <c r="AL44" s="65">
        <v>0</v>
      </c>
      <c r="AM44" s="65">
        <v>0</v>
      </c>
      <c r="AN44" s="65">
        <v>0</v>
      </c>
      <c r="AO44" s="65">
        <v>0</v>
      </c>
      <c r="AP44" s="65">
        <v>0</v>
      </c>
      <c r="AQ44" s="65">
        <v>0</v>
      </c>
      <c r="AR44" s="65">
        <v>0</v>
      </c>
      <c r="AS44" s="65">
        <v>0</v>
      </c>
      <c r="AT44" s="65">
        <v>0</v>
      </c>
      <c r="AU44" s="65">
        <v>0</v>
      </c>
      <c r="AV44" s="65">
        <v>0</v>
      </c>
      <c r="AW44" s="65">
        <v>0</v>
      </c>
      <c r="AX44" s="65">
        <v>0</v>
      </c>
      <c r="AY44" s="65">
        <v>0</v>
      </c>
      <c r="AZ44" s="65">
        <v>0</v>
      </c>
      <c r="BA44" s="65">
        <v>0</v>
      </c>
      <c r="BB44" s="65">
        <v>0</v>
      </c>
      <c r="BC44" s="65">
        <v>0</v>
      </c>
      <c r="BD44" s="65">
        <v>0</v>
      </c>
      <c r="BE44" s="65">
        <v>0</v>
      </c>
      <c r="BF44" s="65">
        <v>0</v>
      </c>
      <c r="BG44" s="65">
        <v>0</v>
      </c>
      <c r="BH44" s="65">
        <v>0</v>
      </c>
      <c r="BI44" s="65">
        <v>0</v>
      </c>
      <c r="BJ44" s="65">
        <v>0</v>
      </c>
      <c r="BK44" s="65">
        <v>0</v>
      </c>
      <c r="BL44" s="65">
        <v>0</v>
      </c>
      <c r="BM44" s="65">
        <f t="shared" si="97"/>
        <v>317.50090390413305</v>
      </c>
      <c r="BN44" s="65">
        <v>8797.4158384661787</v>
      </c>
      <c r="BO44" s="65">
        <v>0</v>
      </c>
      <c r="BP44" s="65">
        <v>0</v>
      </c>
      <c r="BQ44" s="65">
        <v>0</v>
      </c>
      <c r="BR44" s="65">
        <f t="shared" si="99"/>
        <v>0</v>
      </c>
      <c r="BS44" s="65">
        <f t="shared" si="8"/>
        <v>8797.4158384661787</v>
      </c>
      <c r="BT44" s="65">
        <v>0</v>
      </c>
      <c r="BU44" s="65">
        <v>-40</v>
      </c>
      <c r="BV44" s="65">
        <f t="shared" si="100"/>
        <v>-40</v>
      </c>
      <c r="BW44" s="65">
        <v>1584.3525549999997</v>
      </c>
      <c r="BX44" s="65">
        <v>0</v>
      </c>
      <c r="BY44" s="65">
        <f t="shared" si="101"/>
        <v>1584.3525549999997</v>
      </c>
      <c r="BZ44" s="65">
        <f t="shared" si="98"/>
        <v>10659.269297370311</v>
      </c>
      <c r="CA44" s="63"/>
    </row>
    <row r="45" spans="1:79" ht="12.75" customHeight="1">
      <c r="A45" s="4" t="s">
        <v>49</v>
      </c>
      <c r="B45" s="5" t="s">
        <v>50</v>
      </c>
      <c r="C45" s="64">
        <f t="shared" ref="C45" si="102">C46+C47+C48+C49+C50+C51+C52+C53+C54</f>
        <v>30693.855520444497</v>
      </c>
      <c r="D45" s="64">
        <f t="shared" ref="D45" si="103">D46+D47+D48+D49+D50+D51+D52+D53+D54</f>
        <v>0</v>
      </c>
      <c r="E45" s="64">
        <f t="shared" ref="E45" si="104">E46+E47+E48+E49+E50+E51+E52+E53+E54</f>
        <v>60.276430926755822</v>
      </c>
      <c r="F45" s="64">
        <f t="shared" ref="F45" si="105">F46+F47+F48+F49+F50+F51+F52+F53+F54</f>
        <v>1052.6666469685772</v>
      </c>
      <c r="G45" s="64">
        <f t="shared" ref="G45" si="106">G46+G47+G48+G49+G50+G51+G52+G53+G54</f>
        <v>4460.6161732036626</v>
      </c>
      <c r="H45" s="64">
        <f t="shared" ref="H45" si="107">H46+H47+H48+H49+H50+H51+H52+H53+H54</f>
        <v>2978.6521155867749</v>
      </c>
      <c r="I45" s="64">
        <f t="shared" ref="I45" si="108">I46+I47+I48+I49+I50+I51+I52+I53+I54</f>
        <v>1291.8806703244163</v>
      </c>
      <c r="J45" s="64">
        <f t="shared" ref="J45" si="109">J46+J47+J48+J49+J50+J51+J52+J53+J54</f>
        <v>1914.3659577740864</v>
      </c>
      <c r="K45" s="64">
        <f t="shared" ref="K45" si="110">K46+K47+K48+K49+K50+K51+K52+K53+K54</f>
        <v>227.44665251030926</v>
      </c>
      <c r="L45" s="64">
        <f t="shared" ref="L45" si="111">L46+L47+L48+L49+L50+L51+L52+L53+L54</f>
        <v>617.66966866378311</v>
      </c>
      <c r="M45" s="64">
        <f t="shared" ref="M45" si="112">M46+M47+M48+M49+M50+M51+M52+M53+M54</f>
        <v>2386.6625470073345</v>
      </c>
      <c r="N45" s="64">
        <f t="shared" ref="N45" si="113">N46+N47+N48+N49+N50+N51+N52+N53+N54</f>
        <v>1475.366293074379</v>
      </c>
      <c r="O45" s="64">
        <f t="shared" ref="O45" si="114">O46+O47+O48+O49+O50+O51+O52+O53+O54</f>
        <v>835.97994853094951</v>
      </c>
      <c r="P45" s="64">
        <f t="shared" ref="P45" si="115">P46+P47+P48+P49+P50+P51+P52+P53+P54</f>
        <v>229.19855266782841</v>
      </c>
      <c r="Q45" s="64">
        <f t="shared" ref="Q45:R45" si="116">Q46+Q47+Q48+Q49+Q50+Q51+Q52+Q53+Q54</f>
        <v>4395.4206277524972</v>
      </c>
      <c r="R45" s="64">
        <f t="shared" si="116"/>
        <v>1226.0373044000817</v>
      </c>
      <c r="S45" s="64">
        <f t="shared" ref="S45" si="117">S46+S47+S48+S49+S50+S51+S52+S53+S54</f>
        <v>9688.7790138296023</v>
      </c>
      <c r="T45" s="64">
        <f t="shared" ref="T45" si="118">T46+T47+T48+T49+T50+T51+T52+T53+T54</f>
        <v>12761.731290707796</v>
      </c>
      <c r="U45" s="64">
        <f t="shared" ref="U45" si="119">U46+U47+U48+U49+U50+U51+U52+U53+U54</f>
        <v>1232.3319373895749</v>
      </c>
      <c r="V45" s="64">
        <f t="shared" ref="V45" si="120">V46+V47+V48+V49+V50+V51+V52+V53+V54</f>
        <v>20802.382138466342</v>
      </c>
      <c r="W45" s="64">
        <f t="shared" ref="W45" si="121">W46+W47+W48+W49+W50+W51+W52+W53+W54</f>
        <v>5.1637947588215143</v>
      </c>
      <c r="X45" s="64">
        <f t="shared" ref="X45" si="122">X46+X47+X48+X49+X50+X51+X52+X53+X54</f>
        <v>276.64541240330459</v>
      </c>
      <c r="Y45" s="64">
        <f t="shared" ref="Y45" si="123">Y46+Y47+Y48+Y49+Y50+Y51+Y52+Y53+Y54</f>
        <v>46.192950587596684</v>
      </c>
      <c r="Z45" s="64">
        <f t="shared" ref="Z45" si="124">Z46+Z47+Z48+Z49+Z50+Z51+Z52+Z53+Z54</f>
        <v>12.943793017997667</v>
      </c>
      <c r="AA45" s="64">
        <f t="shared" ref="AA45" si="125">AA46+AA47+AA48+AA49+AA50+AA51+AA52+AA53+AA54</f>
        <v>4520.2237167766471</v>
      </c>
      <c r="AB45" s="64">
        <f t="shared" ref="AB45" si="126">AB46+AB47+AB48+AB49+AB50+AB51+AB52+AB53+AB54</f>
        <v>247.60794989637418</v>
      </c>
      <c r="AC45" s="64">
        <f t="shared" ref="AC45" si="127">AC46+AC47+AC48+AC49+AC50+AC51+AC52+AC53+AC54</f>
        <v>6313.5817971561155</v>
      </c>
      <c r="AD45" s="64">
        <f t="shared" ref="AD45:AE45" si="128">AD46+AD47+AD48+AD49+AD50+AD51+AD52+AD53+AD54</f>
        <v>311.7</v>
      </c>
      <c r="AE45" s="64">
        <f t="shared" si="128"/>
        <v>66352.964763018332</v>
      </c>
      <c r="AF45" s="64">
        <f t="shared" ref="AF45" si="129">AF46+AF47+AF48+AF49+AF50+AF51+AF52+AF53+AF54</f>
        <v>0</v>
      </c>
      <c r="AG45" s="64">
        <f t="shared" ref="AG45" si="130">AG46+AG47+AG48+AG49+AG50+AG51+AG52+AG53+AG54</f>
        <v>698.20352149999997</v>
      </c>
      <c r="AH45" s="64">
        <f t="shared" ref="AH45" si="131">AH46+AH47+AH48+AH49+AH50+AH51+AH52+AH53+AH54</f>
        <v>701.57922350000001</v>
      </c>
      <c r="AI45" s="64">
        <f t="shared" ref="AI45" si="132">AI46+AI47+AI48+AI49+AI50+AI51+AI52+AI53+AI54</f>
        <v>61089.015326060711</v>
      </c>
      <c r="AJ45" s="64">
        <f t="shared" ref="AJ45" si="133">AJ46+AJ47+AJ48+AJ49+AJ50+AJ51+AJ52+AJ53+AJ54</f>
        <v>5686.5550313112162</v>
      </c>
      <c r="AK45" s="64">
        <f t="shared" ref="AK45" si="134">AK46+AK47+AK48+AK49+AK50+AK51+AK52+AK53+AK54</f>
        <v>95.181161342594251</v>
      </c>
      <c r="AL45" s="64">
        <f t="shared" ref="AL45" si="135">AL46+AL47+AL48+AL49+AL50+AL51+AL52+AL53+AL54</f>
        <v>7.5511642531532237</v>
      </c>
      <c r="AM45" s="64">
        <f t="shared" ref="AM45" si="136">AM46+AM47+AM48+AM49+AM50+AM51+AM52+AM53+AM54</f>
        <v>7196.9269348999997</v>
      </c>
      <c r="AN45" s="64">
        <f t="shared" ref="AN45" si="137">AN46+AN47+AN48+AN49+AN50+AN51+AN52+AN53+AN54</f>
        <v>0</v>
      </c>
      <c r="AO45" s="64">
        <f t="shared" ref="AO45" si="138">AO46+AO47+AO48+AO49+AO50+AO51+AO52+AO53+AO54</f>
        <v>24503.1216394</v>
      </c>
      <c r="AP45" s="64">
        <f t="shared" ref="AP45:AR45" si="139">AP46+AP47+AP48+AP49+AP50+AP51+AP52+AP53+AP54</f>
        <v>337.8</v>
      </c>
      <c r="AQ45" s="64">
        <f t="shared" si="139"/>
        <v>567</v>
      </c>
      <c r="AR45" s="64">
        <f t="shared" si="139"/>
        <v>17.7</v>
      </c>
      <c r="AS45" s="64">
        <f t="shared" ref="AS45" si="140">AS46+AS47+AS48+AS49+AS50+AS51+AS52+AS53+AS54</f>
        <v>31806.1865575259</v>
      </c>
      <c r="AT45" s="64">
        <f t="shared" ref="AT45" si="141">AT46+AT47+AT48+AT49+AT50+AT51+AT52+AT53+AT54</f>
        <v>116.3</v>
      </c>
      <c r="AU45" s="64">
        <f t="shared" ref="AU45" si="142">AU46+AU47+AU48+AU49+AU50+AU51+AU52+AU53+AU54</f>
        <v>0.1</v>
      </c>
      <c r="AV45" s="64">
        <f t="shared" ref="AV45" si="143">AV46+AV47+AV48+AV49+AV50+AV51+AV52+AV53+AV54</f>
        <v>35.700000000000003</v>
      </c>
      <c r="AW45" s="64">
        <f t="shared" ref="AW45" si="144">AW46+AW47+AW48+AW49+AW50+AW51+AW52+AW53+AW54</f>
        <v>36.6</v>
      </c>
      <c r="AX45" s="64">
        <f t="shared" ref="AX45" si="145">AX46+AX47+AX48+AX49+AX50+AX51+AX52+AX53+AX54</f>
        <v>59.8</v>
      </c>
      <c r="AY45" s="64">
        <f t="shared" ref="AY45" si="146">AY46+AY47+AY48+AY49+AY50+AY51+AY52+AY53+AY54</f>
        <v>42.699999999999996</v>
      </c>
      <c r="AZ45" s="64">
        <f t="shared" ref="AZ45" si="147">AZ46+AZ47+AZ48+AZ49+AZ50+AZ51+AZ52+AZ53+AZ54</f>
        <v>486.5</v>
      </c>
      <c r="BA45" s="64">
        <f t="shared" ref="BA45" si="148">BA46+BA47+BA48+BA49+BA50+BA51+BA52+BA53+BA54</f>
        <v>18.100000000000001</v>
      </c>
      <c r="BB45" s="64">
        <f t="shared" ref="BB45" si="149">BB46+BB47+BB48+BB49+BB50+BB51+BB52+BB53+BB54</f>
        <v>22.4</v>
      </c>
      <c r="BC45" s="64">
        <f t="shared" ref="BC45" si="150">BC46+BC47+BC48+BC49+BC50+BC51+BC52+BC53+BC54</f>
        <v>626.6</v>
      </c>
      <c r="BD45" s="64">
        <f t="shared" ref="BD45" si="151">BD46+BD47+BD48+BD49+BD50+BD51+BD52+BD53+BD54</f>
        <v>8.8000000000000007</v>
      </c>
      <c r="BE45" s="64">
        <f t="shared" ref="BE45" si="152">BE46+BE47+BE48+BE49+BE50+BE51+BE52+BE53+BE54</f>
        <v>3.7</v>
      </c>
      <c r="BF45" s="64">
        <f t="shared" ref="BF45" si="153">BF46+BF47+BF48+BF49+BF50+BF51+BF52+BF53+BF54</f>
        <v>48.199999999999996</v>
      </c>
      <c r="BG45" s="64">
        <f t="shared" ref="BG45" si="154">BG46+BG47+BG48+BG49+BG50+BG51+BG52+BG53+BG54</f>
        <v>2257.2241620811828</v>
      </c>
      <c r="BH45" s="64">
        <f t="shared" ref="BH45" si="155">BH46+BH47+BH48+BH49+BH50+BH51+BH52+BH53+BH54</f>
        <v>2219.7762974796287</v>
      </c>
      <c r="BI45" s="64">
        <f t="shared" ref="BI45:BK45" si="156">BI46+BI47+BI48+BI49+BI50+BI51+BI52+BI53+BI54</f>
        <v>152.74462796162666</v>
      </c>
      <c r="BJ45" s="64">
        <f t="shared" si="156"/>
        <v>0</v>
      </c>
      <c r="BK45" s="64">
        <f t="shared" si="156"/>
        <v>117.90615259899066</v>
      </c>
      <c r="BL45" s="64">
        <f t="shared" ref="BL45" si="157">BL46+BL47+BL48+BL49+BL50+BL51+BL52+BL53+BL54</f>
        <v>0</v>
      </c>
      <c r="BM45" s="64">
        <f>BM46+BM47+BM48+BM49+BM50+BM51+BM52+BM53+BM54</f>
        <v>315378.31546775938</v>
      </c>
      <c r="BN45" s="64">
        <f t="shared" ref="BN45" si="158">BN46+BN47+BN48+BN49+BN50+BN51+BN52+BN53+BN54</f>
        <v>51466.048253854307</v>
      </c>
      <c r="BO45" s="64">
        <f t="shared" ref="BO45" si="159">BO46+BO47+BO48+BO49+BO50+BO51+BO52+BO53+BO54</f>
        <v>0</v>
      </c>
      <c r="BP45" s="64">
        <f t="shared" ref="BP45" si="160">BP46+BP47+BP48+BP49+BP50+BP51+BP52+BP53+BP54</f>
        <v>0</v>
      </c>
      <c r="BQ45" s="64">
        <f t="shared" ref="BQ45" si="161">BQ46+BQ47+BQ48+BQ49+BQ50+BQ51+BQ52+BQ53+BQ54</f>
        <v>0</v>
      </c>
      <c r="BR45" s="64">
        <f t="shared" ref="BR45" si="162">BR46+BR47+BR48+BR49+BR50+BR51+BR52+BR53+BR54</f>
        <v>0</v>
      </c>
      <c r="BS45" s="64">
        <f t="shared" ref="BS45" si="163">BS46+BS47+BS48+BS49+BS50+BS51+BS52+BS53+BS54</f>
        <v>51466.048253854307</v>
      </c>
      <c r="BT45" s="64">
        <f t="shared" ref="BT45" si="164">BT46+BT47+BT48+BT49+BT50+BT51+BT52+BT53+BT54</f>
        <v>11056.199263</v>
      </c>
      <c r="BU45" s="64">
        <f t="shared" ref="BU45" si="165">BU46+BU47+BU48+BU49+BU50+BU51+BU52+BU53+BU54</f>
        <v>13416</v>
      </c>
      <c r="BV45" s="64">
        <f t="shared" ref="BV45" si="166">BV46+BV47+BV48+BV49+BV50+BV51+BV52+BV53+BV54</f>
        <v>24472.199263000002</v>
      </c>
      <c r="BW45" s="64">
        <f t="shared" ref="BW45" si="167">BW46+BW47+BW48+BW49+BW50+BW51+BW52+BW53+BW54</f>
        <v>9539.4208919999983</v>
      </c>
      <c r="BX45" s="64">
        <f t="shared" ref="BX45" si="168">BX46+BX47+BX48+BX49+BX50+BX51+BX52+BX53+BX54</f>
        <v>0</v>
      </c>
      <c r="BY45" s="64">
        <f t="shared" ref="BY45" si="169">BY46+BY47+BY48+BY49+BY50+BY51+BY52+BY53+BY54</f>
        <v>9539.4208919999983</v>
      </c>
      <c r="BZ45" s="64">
        <f t="shared" ref="BZ45" si="170">BZ46+BZ47+BZ48+BZ49+BZ50+BZ51+BZ52+BZ53+BZ54</f>
        <v>400855.98387661378</v>
      </c>
      <c r="CA45" s="63"/>
    </row>
    <row r="46" spans="1:79" ht="12.75" customHeight="1">
      <c r="A46" s="6" t="s">
        <v>51</v>
      </c>
      <c r="B46" s="7" t="s">
        <v>52</v>
      </c>
      <c r="C46" s="65">
        <v>17.900000000000006</v>
      </c>
      <c r="D46" s="65">
        <v>0</v>
      </c>
      <c r="E46" s="65">
        <v>12.493660228454843</v>
      </c>
      <c r="F46" s="65">
        <v>55.612281774409801</v>
      </c>
      <c r="G46" s="65">
        <v>0.41353158362382569</v>
      </c>
      <c r="H46" s="65">
        <v>0</v>
      </c>
      <c r="I46" s="65">
        <v>0</v>
      </c>
      <c r="J46" s="65">
        <v>0.17634844107990078</v>
      </c>
      <c r="K46" s="65">
        <v>0</v>
      </c>
      <c r="L46" s="65">
        <v>0.14517639924595596</v>
      </c>
      <c r="M46" s="65">
        <v>2152.6861425013644</v>
      </c>
      <c r="N46" s="65">
        <v>18.69919287161656</v>
      </c>
      <c r="O46" s="65">
        <v>1.0503448396347395</v>
      </c>
      <c r="P46" s="65">
        <v>0</v>
      </c>
      <c r="Q46" s="65">
        <v>22.897274489150071</v>
      </c>
      <c r="R46" s="65">
        <v>0</v>
      </c>
      <c r="S46" s="65">
        <v>3.4757431202640805E-2</v>
      </c>
      <c r="T46" s="65">
        <v>0.48917303947750052</v>
      </c>
      <c r="U46" s="65">
        <v>1.1170402080095738</v>
      </c>
      <c r="V46" s="65">
        <v>12.25386576292772</v>
      </c>
      <c r="W46" s="65">
        <v>0</v>
      </c>
      <c r="X46" s="65">
        <v>0</v>
      </c>
      <c r="Y46" s="65">
        <v>2.1613181812289923</v>
      </c>
      <c r="Z46" s="65">
        <v>9.5395590195327635</v>
      </c>
      <c r="AA46" s="65">
        <v>4161.5482561797407</v>
      </c>
      <c r="AB46" s="65">
        <v>42.049521982885004</v>
      </c>
      <c r="AC46" s="65">
        <v>0</v>
      </c>
      <c r="AD46" s="65">
        <v>0</v>
      </c>
      <c r="AE46" s="65">
        <v>5347.4328471550998</v>
      </c>
      <c r="AF46" s="65">
        <v>0</v>
      </c>
      <c r="AG46" s="65">
        <v>0</v>
      </c>
      <c r="AH46" s="65">
        <v>0</v>
      </c>
      <c r="AI46" s="65">
        <v>0</v>
      </c>
      <c r="AJ46" s="65">
        <v>0</v>
      </c>
      <c r="AK46" s="65">
        <v>0</v>
      </c>
      <c r="AL46" s="65">
        <v>0</v>
      </c>
      <c r="AM46" s="65">
        <v>0</v>
      </c>
      <c r="AN46" s="65">
        <v>0</v>
      </c>
      <c r="AO46" s="65">
        <v>0</v>
      </c>
      <c r="AP46" s="65">
        <v>0</v>
      </c>
      <c r="AQ46" s="65">
        <v>0</v>
      </c>
      <c r="AR46" s="65">
        <v>0</v>
      </c>
      <c r="AS46" s="65">
        <v>1699.6096605482135</v>
      </c>
      <c r="AT46" s="65">
        <v>0</v>
      </c>
      <c r="AU46" s="65">
        <v>0</v>
      </c>
      <c r="AV46" s="65">
        <v>0</v>
      </c>
      <c r="AW46" s="65">
        <v>0</v>
      </c>
      <c r="AX46" s="65">
        <v>0</v>
      </c>
      <c r="AY46" s="65">
        <v>0</v>
      </c>
      <c r="AZ46" s="65">
        <v>0</v>
      </c>
      <c r="BA46" s="65">
        <v>0.3</v>
      </c>
      <c r="BB46" s="65">
        <v>19.2</v>
      </c>
      <c r="BC46" s="65">
        <v>416.70000000000005</v>
      </c>
      <c r="BD46" s="65">
        <v>0.2</v>
      </c>
      <c r="BE46" s="65">
        <v>3.2</v>
      </c>
      <c r="BF46" s="65">
        <v>41.3</v>
      </c>
      <c r="BG46" s="65">
        <v>0</v>
      </c>
      <c r="BH46" s="65">
        <v>0</v>
      </c>
      <c r="BI46" s="65">
        <v>0</v>
      </c>
      <c r="BJ46" s="65">
        <v>0</v>
      </c>
      <c r="BK46" s="65">
        <v>0</v>
      </c>
      <c r="BL46" s="65">
        <v>0</v>
      </c>
      <c r="BM46" s="65">
        <f t="shared" ref="BM46:BM54" si="171">SUM(C46:BL46)</f>
        <v>14039.209952636898</v>
      </c>
      <c r="BN46" s="65">
        <v>0</v>
      </c>
      <c r="BO46" s="65">
        <v>0</v>
      </c>
      <c r="BP46" s="65">
        <v>0</v>
      </c>
      <c r="BQ46" s="65">
        <v>0</v>
      </c>
      <c r="BR46" s="65">
        <f>BP46+BQ46</f>
        <v>0</v>
      </c>
      <c r="BS46" s="65">
        <f t="shared" si="8"/>
        <v>0</v>
      </c>
      <c r="BT46" s="65">
        <v>11.816811</v>
      </c>
      <c r="BU46" s="65">
        <v>-250</v>
      </c>
      <c r="BV46" s="65">
        <f>BT46+BU46</f>
        <v>-238.183189</v>
      </c>
      <c r="BW46" s="65">
        <v>182.31525799999991</v>
      </c>
      <c r="BX46" s="65">
        <v>0</v>
      </c>
      <c r="BY46" s="65">
        <f>BW46+BX46</f>
        <v>182.31525799999991</v>
      </c>
      <c r="BZ46" s="65">
        <f t="shared" ref="BZ46:BZ54" si="172">BM46+BS46+BV46+BY46</f>
        <v>13983.3420216369</v>
      </c>
      <c r="CA46" s="63"/>
    </row>
    <row r="47" spans="1:79" ht="12.75" customHeight="1">
      <c r="A47" s="6" t="s">
        <v>53</v>
      </c>
      <c r="B47" s="7" t="s">
        <v>54</v>
      </c>
      <c r="C47" s="65">
        <v>235.8</v>
      </c>
      <c r="D47" s="65">
        <v>0</v>
      </c>
      <c r="E47" s="65">
        <v>15.617075285568555</v>
      </c>
      <c r="F47" s="65">
        <v>276.46688743981349</v>
      </c>
      <c r="G47" s="65">
        <v>702.23779010523504</v>
      </c>
      <c r="H47" s="65">
        <v>470.85221551617383</v>
      </c>
      <c r="I47" s="65">
        <v>1108.5807500251606</v>
      </c>
      <c r="J47" s="65">
        <v>16.576753461510673</v>
      </c>
      <c r="K47" s="65">
        <v>184.99582211230313</v>
      </c>
      <c r="L47" s="65">
        <v>6.7507025649369519</v>
      </c>
      <c r="M47" s="65">
        <v>5.0090659046484181</v>
      </c>
      <c r="N47" s="65">
        <v>904.93536434982218</v>
      </c>
      <c r="O47" s="65">
        <v>739.17736856797251</v>
      </c>
      <c r="P47" s="65">
        <v>0</v>
      </c>
      <c r="Q47" s="65">
        <v>65.962416471073482</v>
      </c>
      <c r="R47" s="65">
        <v>14.276986193741568</v>
      </c>
      <c r="S47" s="65">
        <v>1.9116587161452443</v>
      </c>
      <c r="T47" s="65">
        <v>3.1238117818072229</v>
      </c>
      <c r="U47" s="65">
        <v>0.68198244278479236</v>
      </c>
      <c r="V47" s="65">
        <v>309.33173967889536</v>
      </c>
      <c r="W47" s="65">
        <v>8.7521945064771428E-2</v>
      </c>
      <c r="X47" s="65">
        <v>6.8288449936514756E-2</v>
      </c>
      <c r="Y47" s="65">
        <v>0.27507685942914445</v>
      </c>
      <c r="Z47" s="65">
        <v>0.33911835013021063</v>
      </c>
      <c r="AA47" s="65">
        <v>30.535651264233827</v>
      </c>
      <c r="AB47" s="65">
        <v>69.382351684827313</v>
      </c>
      <c r="AC47" s="65">
        <v>741.09120774479698</v>
      </c>
      <c r="AD47" s="65">
        <v>46.2</v>
      </c>
      <c r="AE47" s="65">
        <v>450</v>
      </c>
      <c r="AF47" s="65">
        <v>0</v>
      </c>
      <c r="AG47" s="65">
        <v>0</v>
      </c>
      <c r="AH47" s="65">
        <v>0</v>
      </c>
      <c r="AI47" s="65">
        <v>3000</v>
      </c>
      <c r="AJ47" s="65">
        <v>424.89600797062701</v>
      </c>
      <c r="AK47" s="65">
        <v>0</v>
      </c>
      <c r="AL47" s="65">
        <v>0</v>
      </c>
      <c r="AM47" s="65">
        <v>0</v>
      </c>
      <c r="AN47" s="65">
        <v>0</v>
      </c>
      <c r="AO47" s="65">
        <v>5557.8368793</v>
      </c>
      <c r="AP47" s="65">
        <v>337.3</v>
      </c>
      <c r="AQ47" s="65">
        <v>233.7</v>
      </c>
      <c r="AR47" s="65">
        <v>17.7</v>
      </c>
      <c r="AS47" s="65">
        <v>537.82600034366101</v>
      </c>
      <c r="AT47" s="65">
        <v>113.5</v>
      </c>
      <c r="AU47" s="65">
        <v>0.1</v>
      </c>
      <c r="AV47" s="65">
        <v>29.5</v>
      </c>
      <c r="AW47" s="65">
        <v>30.2</v>
      </c>
      <c r="AX47" s="65">
        <v>49.4</v>
      </c>
      <c r="AY47" s="65">
        <v>35.299999999999997</v>
      </c>
      <c r="AZ47" s="65">
        <v>454.1</v>
      </c>
      <c r="BA47" s="65">
        <v>15.4</v>
      </c>
      <c r="BB47" s="65">
        <v>2.4</v>
      </c>
      <c r="BC47" s="65">
        <v>155.1</v>
      </c>
      <c r="BD47" s="65">
        <v>7.4</v>
      </c>
      <c r="BE47" s="65">
        <v>0.4</v>
      </c>
      <c r="BF47" s="65">
        <v>5.0999999999999996</v>
      </c>
      <c r="BG47" s="65">
        <v>586.71038519841466</v>
      </c>
      <c r="BH47" s="65">
        <v>323.10000000000002</v>
      </c>
      <c r="BI47" s="65">
        <v>0</v>
      </c>
      <c r="BJ47" s="65">
        <v>0</v>
      </c>
      <c r="BK47" s="65">
        <v>1.0178007519267072</v>
      </c>
      <c r="BL47" s="65">
        <v>0</v>
      </c>
      <c r="BM47" s="65">
        <f t="shared" si="171"/>
        <v>18318.254680480641</v>
      </c>
      <c r="BN47" s="65">
        <v>19992.955928976458</v>
      </c>
      <c r="BO47" s="65">
        <v>0</v>
      </c>
      <c r="BP47" s="65">
        <v>0</v>
      </c>
      <c r="BQ47" s="65">
        <v>0</v>
      </c>
      <c r="BR47" s="65">
        <f t="shared" ref="BR47:BR54" si="173">BP47+BQ47</f>
        <v>0</v>
      </c>
      <c r="BS47" s="65">
        <f t="shared" si="8"/>
        <v>19992.955928976458</v>
      </c>
      <c r="BT47" s="65">
        <v>0</v>
      </c>
      <c r="BU47" s="65">
        <v>496.79999999999995</v>
      </c>
      <c r="BV47" s="65">
        <f t="shared" ref="BV47:BV54" si="174">BT47+BU47</f>
        <v>496.79999999999995</v>
      </c>
      <c r="BW47" s="65">
        <v>548.95962199999997</v>
      </c>
      <c r="BX47" s="65">
        <v>0</v>
      </c>
      <c r="BY47" s="65">
        <f t="shared" ref="BY47:BY54" si="175">BW47+BX47</f>
        <v>548.95962199999997</v>
      </c>
      <c r="BZ47" s="65">
        <f t="shared" si="172"/>
        <v>39356.970231457104</v>
      </c>
      <c r="CA47" s="63"/>
    </row>
    <row r="48" spans="1:79" ht="12.75" customHeight="1">
      <c r="A48" s="6" t="s">
        <v>55</v>
      </c>
      <c r="B48" s="7" t="s">
        <v>56</v>
      </c>
      <c r="C48" s="65">
        <v>101.8</v>
      </c>
      <c r="D48" s="65">
        <v>0</v>
      </c>
      <c r="E48" s="65">
        <v>32.165695412732425</v>
      </c>
      <c r="F48" s="65">
        <v>641.33997622582001</v>
      </c>
      <c r="G48" s="65">
        <v>250.54481217176999</v>
      </c>
      <c r="H48" s="65">
        <v>161.82510230640511</v>
      </c>
      <c r="I48" s="65">
        <v>58.355692583524565</v>
      </c>
      <c r="J48" s="65">
        <v>220.07017157118901</v>
      </c>
      <c r="K48" s="65">
        <v>31.818200931098058</v>
      </c>
      <c r="L48" s="65">
        <v>52.850767565426821</v>
      </c>
      <c r="M48" s="65">
        <v>107.90353798363701</v>
      </c>
      <c r="N48" s="65">
        <v>30.311192760301726</v>
      </c>
      <c r="O48" s="65">
        <v>18.959198845962355</v>
      </c>
      <c r="P48" s="65">
        <v>39.692615517883702</v>
      </c>
      <c r="Q48" s="65">
        <v>186.05201755123187</v>
      </c>
      <c r="R48" s="65">
        <v>75.104159874385161</v>
      </c>
      <c r="S48" s="65">
        <v>380.84002995981297</v>
      </c>
      <c r="T48" s="65">
        <v>2104.6557688654698</v>
      </c>
      <c r="U48" s="65">
        <v>473.44295195963139</v>
      </c>
      <c r="V48" s="65">
        <v>1.1624973740880107</v>
      </c>
      <c r="W48" s="65">
        <v>0.17504389012954286</v>
      </c>
      <c r="X48" s="65">
        <v>29.890729883108509</v>
      </c>
      <c r="Y48" s="65">
        <v>11.714840346426556</v>
      </c>
      <c r="Z48" s="65">
        <v>0.77237678815415001</v>
      </c>
      <c r="AA48" s="65">
        <v>78.874324457658716</v>
      </c>
      <c r="AB48" s="65">
        <v>71.749208286017961</v>
      </c>
      <c r="AC48" s="65">
        <v>5572.490589411319</v>
      </c>
      <c r="AD48" s="65">
        <v>265.5</v>
      </c>
      <c r="AE48" s="65">
        <v>3648.97426</v>
      </c>
      <c r="AF48" s="65">
        <v>0</v>
      </c>
      <c r="AG48" s="65">
        <v>698.20352149999997</v>
      </c>
      <c r="AH48" s="65">
        <v>701.57922350000001</v>
      </c>
      <c r="AI48" s="65">
        <v>45043.008835654604</v>
      </c>
      <c r="AJ48" s="65">
        <v>5261.6590233405896</v>
      </c>
      <c r="AK48" s="65">
        <v>90.273896527670928</v>
      </c>
      <c r="AL48" s="65">
        <v>7.5511642531532237</v>
      </c>
      <c r="AM48" s="65">
        <v>7196.9269348999997</v>
      </c>
      <c r="AN48" s="65">
        <v>0</v>
      </c>
      <c r="AO48" s="65">
        <v>4608.1120620000002</v>
      </c>
      <c r="AP48" s="65">
        <v>0.5</v>
      </c>
      <c r="AQ48" s="65">
        <v>333.3</v>
      </c>
      <c r="AR48" s="65">
        <v>0</v>
      </c>
      <c r="AS48" s="65">
        <v>2293.1487803327054</v>
      </c>
      <c r="AT48" s="65">
        <v>2.8</v>
      </c>
      <c r="AU48" s="65">
        <v>0</v>
      </c>
      <c r="AV48" s="65">
        <v>6.2</v>
      </c>
      <c r="AW48" s="65">
        <v>6.4</v>
      </c>
      <c r="AX48" s="65">
        <v>10.4</v>
      </c>
      <c r="AY48" s="65">
        <v>7.4</v>
      </c>
      <c r="AZ48" s="65">
        <v>32.4</v>
      </c>
      <c r="BA48" s="65">
        <v>2.4</v>
      </c>
      <c r="BB48" s="65">
        <v>0.8</v>
      </c>
      <c r="BC48" s="65">
        <v>54.8</v>
      </c>
      <c r="BD48" s="65">
        <v>1.2</v>
      </c>
      <c r="BE48" s="65">
        <v>0.1</v>
      </c>
      <c r="BF48" s="65">
        <v>1.8</v>
      </c>
      <c r="BG48" s="65">
        <v>1492.3569685887742</v>
      </c>
      <c r="BH48" s="65">
        <v>1488.0762974796289</v>
      </c>
      <c r="BI48" s="65">
        <v>152.74462796162666</v>
      </c>
      <c r="BJ48" s="65">
        <v>0</v>
      </c>
      <c r="BK48" s="65">
        <v>116.88835184706394</v>
      </c>
      <c r="BL48" s="65">
        <v>0</v>
      </c>
      <c r="BM48" s="65">
        <f t="shared" si="171"/>
        <v>84260.065450408976</v>
      </c>
      <c r="BN48" s="65">
        <v>14052.8179050912</v>
      </c>
      <c r="BO48" s="65">
        <v>0</v>
      </c>
      <c r="BP48" s="65">
        <v>0</v>
      </c>
      <c r="BQ48" s="65">
        <v>0</v>
      </c>
      <c r="BR48" s="65">
        <f t="shared" si="173"/>
        <v>0</v>
      </c>
      <c r="BS48" s="65">
        <f t="shared" si="8"/>
        <v>14052.8179050912</v>
      </c>
      <c r="BT48" s="65">
        <v>0</v>
      </c>
      <c r="BU48" s="65">
        <v>-3411.9</v>
      </c>
      <c r="BV48" s="65">
        <f t="shared" si="174"/>
        <v>-3411.9</v>
      </c>
      <c r="BW48" s="65">
        <v>0</v>
      </c>
      <c r="BX48" s="65">
        <v>0</v>
      </c>
      <c r="BY48" s="65">
        <f t="shared" si="175"/>
        <v>0</v>
      </c>
      <c r="BZ48" s="65">
        <f t="shared" si="172"/>
        <v>94900.983355500182</v>
      </c>
      <c r="CA48" s="63"/>
    </row>
    <row r="49" spans="1:79" ht="12.75" customHeight="1">
      <c r="A49" s="6" t="s">
        <v>57</v>
      </c>
      <c r="B49" s="7" t="s">
        <v>58</v>
      </c>
      <c r="C49" s="65">
        <v>29023.155520444496</v>
      </c>
      <c r="D49" s="65">
        <v>0</v>
      </c>
      <c r="E49" s="65">
        <v>0</v>
      </c>
      <c r="F49" s="65">
        <v>0</v>
      </c>
      <c r="G49" s="65">
        <v>28.054853225847971</v>
      </c>
      <c r="H49" s="65">
        <v>0.44175281595079074</v>
      </c>
      <c r="I49" s="65">
        <v>0</v>
      </c>
      <c r="J49" s="65">
        <v>4.1089186771616886</v>
      </c>
      <c r="K49" s="65">
        <v>1.7279639651812357E-2</v>
      </c>
      <c r="L49" s="65">
        <v>200.2767656486028</v>
      </c>
      <c r="M49" s="65">
        <v>8.13160049455912E-2</v>
      </c>
      <c r="N49" s="65">
        <v>31.50838972886665</v>
      </c>
      <c r="O49" s="65">
        <v>6.0364645956019522E-2</v>
      </c>
      <c r="P49" s="65">
        <v>189.50593714994471</v>
      </c>
      <c r="Q49" s="65">
        <v>3100.8963237020248</v>
      </c>
      <c r="R49" s="65">
        <v>7.7034098167670359E-2</v>
      </c>
      <c r="S49" s="65">
        <v>734.35052062491775</v>
      </c>
      <c r="T49" s="65">
        <v>92.858846052744013</v>
      </c>
      <c r="U49" s="65">
        <v>0</v>
      </c>
      <c r="V49" s="65">
        <v>41.105136471175143</v>
      </c>
      <c r="W49" s="65">
        <v>0</v>
      </c>
      <c r="X49" s="65">
        <v>45.946207995088734</v>
      </c>
      <c r="Y49" s="65">
        <v>9.1692286476381502E-2</v>
      </c>
      <c r="Z49" s="65">
        <v>0</v>
      </c>
      <c r="AA49" s="65">
        <v>6.5809593241883249E-2</v>
      </c>
      <c r="AB49" s="65">
        <v>1.5882244062984285</v>
      </c>
      <c r="AC49" s="65">
        <v>0</v>
      </c>
      <c r="AD49" s="65">
        <v>0</v>
      </c>
      <c r="AE49" s="65">
        <v>0</v>
      </c>
      <c r="AF49" s="65">
        <v>0</v>
      </c>
      <c r="AG49" s="65">
        <v>0</v>
      </c>
      <c r="AH49" s="65">
        <v>0</v>
      </c>
      <c r="AI49" s="65">
        <v>0</v>
      </c>
      <c r="AJ49" s="65">
        <v>0</v>
      </c>
      <c r="AK49" s="65">
        <v>0</v>
      </c>
      <c r="AL49" s="65">
        <v>0</v>
      </c>
      <c r="AM49" s="65">
        <v>0</v>
      </c>
      <c r="AN49" s="65">
        <v>0</v>
      </c>
      <c r="AO49" s="65">
        <v>0</v>
      </c>
      <c r="AP49" s="65">
        <v>0</v>
      </c>
      <c r="AQ49" s="65">
        <v>0</v>
      </c>
      <c r="AR49" s="65">
        <v>0</v>
      </c>
      <c r="AS49" s="65">
        <v>0</v>
      </c>
      <c r="AT49" s="65">
        <v>0</v>
      </c>
      <c r="AU49" s="65">
        <v>0</v>
      </c>
      <c r="AV49" s="65">
        <v>0</v>
      </c>
      <c r="AW49" s="65">
        <v>0</v>
      </c>
      <c r="AX49" s="65">
        <v>0</v>
      </c>
      <c r="AY49" s="65">
        <v>0</v>
      </c>
      <c r="AZ49" s="65">
        <v>0</v>
      </c>
      <c r="BA49" s="65">
        <v>0</v>
      </c>
      <c r="BB49" s="65">
        <v>0</v>
      </c>
      <c r="BC49" s="65">
        <v>0</v>
      </c>
      <c r="BD49" s="65">
        <v>0</v>
      </c>
      <c r="BE49" s="65">
        <v>0</v>
      </c>
      <c r="BF49" s="65">
        <v>0</v>
      </c>
      <c r="BG49" s="65">
        <v>178.15680829399375</v>
      </c>
      <c r="BH49" s="65">
        <v>0</v>
      </c>
      <c r="BI49" s="65">
        <v>0</v>
      </c>
      <c r="BJ49" s="65">
        <v>0</v>
      </c>
      <c r="BK49" s="65">
        <v>0</v>
      </c>
      <c r="BL49" s="65">
        <v>0</v>
      </c>
      <c r="BM49" s="65">
        <f t="shared" si="171"/>
        <v>33672.347701505554</v>
      </c>
      <c r="BN49" s="65">
        <v>304.7</v>
      </c>
      <c r="BO49" s="65">
        <v>0</v>
      </c>
      <c r="BP49" s="65">
        <v>0</v>
      </c>
      <c r="BQ49" s="65">
        <v>0</v>
      </c>
      <c r="BR49" s="65">
        <f t="shared" si="173"/>
        <v>0</v>
      </c>
      <c r="BS49" s="65">
        <f t="shared" si="8"/>
        <v>304.7</v>
      </c>
      <c r="BT49" s="65">
        <v>0</v>
      </c>
      <c r="BU49" s="65">
        <v>-247.1</v>
      </c>
      <c r="BV49" s="65">
        <f t="shared" si="174"/>
        <v>-247.1</v>
      </c>
      <c r="BW49" s="65">
        <v>754.75175300000001</v>
      </c>
      <c r="BX49" s="65">
        <v>0</v>
      </c>
      <c r="BY49" s="65">
        <f t="shared" si="175"/>
        <v>754.75175300000001</v>
      </c>
      <c r="BZ49" s="65">
        <f t="shared" si="172"/>
        <v>34484.69945450555</v>
      </c>
      <c r="CA49" s="63"/>
    </row>
    <row r="50" spans="1:79" ht="12.75" customHeight="1">
      <c r="A50" s="6" t="s">
        <v>59</v>
      </c>
      <c r="B50" s="7" t="s">
        <v>60</v>
      </c>
      <c r="C50" s="65">
        <v>0</v>
      </c>
      <c r="D50" s="65">
        <v>0</v>
      </c>
      <c r="E50" s="65">
        <v>0</v>
      </c>
      <c r="F50" s="65">
        <v>0</v>
      </c>
      <c r="G50" s="65">
        <v>1077.0708591737798</v>
      </c>
      <c r="H50" s="65">
        <v>387.171675129307</v>
      </c>
      <c r="I50" s="65">
        <v>45.022294315906322</v>
      </c>
      <c r="J50" s="65">
        <v>25.383651253842004</v>
      </c>
      <c r="K50" s="65">
        <v>5.1838918955437074E-2</v>
      </c>
      <c r="L50" s="65">
        <v>101.77155808002999</v>
      </c>
      <c r="M50" s="65">
        <v>96.571419928072999</v>
      </c>
      <c r="N50" s="65">
        <v>78.022035815613819</v>
      </c>
      <c r="O50" s="65">
        <v>58.120217705110505</v>
      </c>
      <c r="P50" s="65">
        <v>0</v>
      </c>
      <c r="Q50" s="65">
        <v>938.99712282576002</v>
      </c>
      <c r="R50" s="65">
        <v>992.93658999849004</v>
      </c>
      <c r="S50" s="65">
        <v>480.35377538253204</v>
      </c>
      <c r="T50" s="65">
        <v>0.65223071930333387</v>
      </c>
      <c r="U50" s="65">
        <v>0.39978281128763699</v>
      </c>
      <c r="V50" s="65">
        <v>80.293657595706009</v>
      </c>
      <c r="W50" s="65">
        <v>0.17504389012954286</v>
      </c>
      <c r="X50" s="65">
        <v>27.760506762370351</v>
      </c>
      <c r="Y50" s="65">
        <v>0.11789008261249048</v>
      </c>
      <c r="Z50" s="65">
        <v>0.20483999194238148</v>
      </c>
      <c r="AA50" s="65">
        <v>186.90594995891189</v>
      </c>
      <c r="AB50" s="65">
        <v>6.9676941695672987</v>
      </c>
      <c r="AC50" s="65">
        <v>0</v>
      </c>
      <c r="AD50" s="65">
        <v>0</v>
      </c>
      <c r="AE50" s="65">
        <v>7502.1614169115201</v>
      </c>
      <c r="AF50" s="65">
        <v>0</v>
      </c>
      <c r="AG50" s="65">
        <v>0</v>
      </c>
      <c r="AH50" s="65">
        <v>0</v>
      </c>
      <c r="AI50" s="65">
        <v>13046.006490406109</v>
      </c>
      <c r="AJ50" s="65">
        <v>0</v>
      </c>
      <c r="AK50" s="65">
        <v>4.9072648149233178</v>
      </c>
      <c r="AL50" s="65">
        <v>0</v>
      </c>
      <c r="AM50" s="65">
        <v>0</v>
      </c>
      <c r="AN50" s="65">
        <v>0</v>
      </c>
      <c r="AO50" s="65">
        <v>4831.7295455000003</v>
      </c>
      <c r="AP50" s="65">
        <v>0</v>
      </c>
      <c r="AQ50" s="65">
        <v>0</v>
      </c>
      <c r="AR50" s="65">
        <v>0</v>
      </c>
      <c r="AS50" s="65">
        <v>702.64489223314865</v>
      </c>
      <c r="AT50" s="65">
        <v>0</v>
      </c>
      <c r="AU50" s="65">
        <v>0</v>
      </c>
      <c r="AV50" s="65">
        <v>0</v>
      </c>
      <c r="AW50" s="65">
        <v>0</v>
      </c>
      <c r="AX50" s="65">
        <v>0</v>
      </c>
      <c r="AY50" s="65">
        <v>0</v>
      </c>
      <c r="AZ50" s="65">
        <v>0</v>
      </c>
      <c r="BA50" s="65">
        <v>0</v>
      </c>
      <c r="BB50" s="65">
        <v>0</v>
      </c>
      <c r="BC50" s="65">
        <v>0</v>
      </c>
      <c r="BD50" s="65">
        <v>0</v>
      </c>
      <c r="BE50" s="65">
        <v>0</v>
      </c>
      <c r="BF50" s="65">
        <v>0</v>
      </c>
      <c r="BG50" s="65">
        <v>0</v>
      </c>
      <c r="BH50" s="65">
        <v>0</v>
      </c>
      <c r="BI50" s="65">
        <v>0</v>
      </c>
      <c r="BJ50" s="65">
        <v>0</v>
      </c>
      <c r="BK50" s="65">
        <v>0</v>
      </c>
      <c r="BL50" s="65">
        <v>0</v>
      </c>
      <c r="BM50" s="65">
        <f t="shared" si="171"/>
        <v>30672.400244374927</v>
      </c>
      <c r="BN50" s="65">
        <v>12030.0114871021</v>
      </c>
      <c r="BO50" s="65">
        <v>0</v>
      </c>
      <c r="BP50" s="65">
        <v>0</v>
      </c>
      <c r="BQ50" s="65">
        <v>0</v>
      </c>
      <c r="BR50" s="65">
        <f t="shared" si="173"/>
        <v>0</v>
      </c>
      <c r="BS50" s="65">
        <f t="shared" si="8"/>
        <v>12030.0114871021</v>
      </c>
      <c r="BT50" s="65">
        <v>0</v>
      </c>
      <c r="BU50" s="65">
        <v>7937.7000000000007</v>
      </c>
      <c r="BV50" s="65">
        <f t="shared" si="174"/>
        <v>7937.7000000000007</v>
      </c>
      <c r="BW50" s="65">
        <v>4015.0489269999998</v>
      </c>
      <c r="BX50" s="65">
        <v>0</v>
      </c>
      <c r="BY50" s="65">
        <f t="shared" si="175"/>
        <v>4015.0489269999998</v>
      </c>
      <c r="BZ50" s="65">
        <f t="shared" si="172"/>
        <v>54655.16065847702</v>
      </c>
      <c r="CA50" s="63"/>
    </row>
    <row r="51" spans="1:79" ht="12.75" customHeight="1">
      <c r="A51" s="6" t="s">
        <v>61</v>
      </c>
      <c r="B51" s="7" t="s">
        <v>62</v>
      </c>
      <c r="C51" s="65">
        <v>225.2</v>
      </c>
      <c r="D51" s="65">
        <v>0</v>
      </c>
      <c r="E51" s="65">
        <v>0</v>
      </c>
      <c r="F51" s="65">
        <v>79.247501528533959</v>
      </c>
      <c r="G51" s="65">
        <v>1232.0463614688497</v>
      </c>
      <c r="H51" s="65">
        <v>1191.9534742702999</v>
      </c>
      <c r="I51" s="65">
        <v>79.873795919640813</v>
      </c>
      <c r="J51" s="65">
        <v>1602.913798051919</v>
      </c>
      <c r="K51" s="65">
        <v>0</v>
      </c>
      <c r="L51" s="65">
        <v>236.53725925222992</v>
      </c>
      <c r="M51" s="65">
        <v>0</v>
      </c>
      <c r="N51" s="65">
        <v>0.42705081315400872</v>
      </c>
      <c r="O51" s="65">
        <v>18.552089280357428</v>
      </c>
      <c r="P51" s="65">
        <v>0</v>
      </c>
      <c r="Q51" s="65">
        <v>50.98380295273801</v>
      </c>
      <c r="R51" s="65">
        <v>63.400359139694551</v>
      </c>
      <c r="S51" s="65">
        <v>7926.2619664024287</v>
      </c>
      <c r="T51" s="65">
        <v>338.8643016136387</v>
      </c>
      <c r="U51" s="65">
        <v>9.2637115671789889</v>
      </c>
      <c r="V51" s="65">
        <v>44.956250909403565</v>
      </c>
      <c r="W51" s="65">
        <v>4.7261850334976572</v>
      </c>
      <c r="X51" s="65">
        <v>172.97967931280047</v>
      </c>
      <c r="Y51" s="65">
        <v>0.4322636362457985</v>
      </c>
      <c r="Z51" s="65">
        <v>1.7623452521131595</v>
      </c>
      <c r="AA51" s="65">
        <v>1.6452398310470812E-2</v>
      </c>
      <c r="AB51" s="65">
        <v>18.575543548524323</v>
      </c>
      <c r="AC51" s="65">
        <v>0</v>
      </c>
      <c r="AD51" s="65">
        <v>0</v>
      </c>
      <c r="AE51" s="65">
        <v>8077.7776458307198</v>
      </c>
      <c r="AF51" s="65">
        <v>0</v>
      </c>
      <c r="AG51" s="65">
        <v>0</v>
      </c>
      <c r="AH51" s="65">
        <v>0</v>
      </c>
      <c r="AI51" s="65">
        <v>0</v>
      </c>
      <c r="AJ51" s="65">
        <v>0</v>
      </c>
      <c r="AK51" s="65">
        <v>0</v>
      </c>
      <c r="AL51" s="65">
        <v>0</v>
      </c>
      <c r="AM51" s="65">
        <v>0</v>
      </c>
      <c r="AN51" s="65">
        <v>0</v>
      </c>
      <c r="AO51" s="65">
        <v>0</v>
      </c>
      <c r="AP51" s="65">
        <v>0</v>
      </c>
      <c r="AQ51" s="65">
        <v>0</v>
      </c>
      <c r="AR51" s="65">
        <v>0</v>
      </c>
      <c r="AS51" s="65">
        <v>1764.6718734966437</v>
      </c>
      <c r="AT51" s="65">
        <v>0</v>
      </c>
      <c r="AU51" s="65">
        <v>0</v>
      </c>
      <c r="AV51" s="65">
        <v>0</v>
      </c>
      <c r="AW51" s="65">
        <v>0</v>
      </c>
      <c r="AX51" s="65">
        <v>0</v>
      </c>
      <c r="AY51" s="65">
        <v>0</v>
      </c>
      <c r="AZ51" s="65">
        <v>0</v>
      </c>
      <c r="BA51" s="65">
        <v>0</v>
      </c>
      <c r="BB51" s="65">
        <v>0</v>
      </c>
      <c r="BC51" s="65">
        <v>0</v>
      </c>
      <c r="BD51" s="65">
        <v>0</v>
      </c>
      <c r="BE51" s="65">
        <v>0</v>
      </c>
      <c r="BF51" s="65">
        <v>0</v>
      </c>
      <c r="BG51" s="65">
        <v>0</v>
      </c>
      <c r="BH51" s="65">
        <v>408.6</v>
      </c>
      <c r="BI51" s="65">
        <v>0</v>
      </c>
      <c r="BJ51" s="65">
        <v>0</v>
      </c>
      <c r="BK51" s="65">
        <v>0</v>
      </c>
      <c r="BL51" s="65">
        <v>0</v>
      </c>
      <c r="BM51" s="65">
        <f t="shared" si="171"/>
        <v>23550.023711678925</v>
      </c>
      <c r="BN51" s="65">
        <v>0</v>
      </c>
      <c r="BO51" s="65">
        <v>0</v>
      </c>
      <c r="BP51" s="65">
        <v>0</v>
      </c>
      <c r="BQ51" s="65">
        <v>0</v>
      </c>
      <c r="BR51" s="65">
        <f t="shared" si="173"/>
        <v>0</v>
      </c>
      <c r="BS51" s="65">
        <f t="shared" si="8"/>
        <v>0</v>
      </c>
      <c r="BT51" s="65">
        <v>0</v>
      </c>
      <c r="BU51" s="65">
        <v>9183.5</v>
      </c>
      <c r="BV51" s="65">
        <f t="shared" si="174"/>
        <v>9183.5</v>
      </c>
      <c r="BW51" s="65">
        <v>2361.6237879999999</v>
      </c>
      <c r="BX51" s="65">
        <v>0</v>
      </c>
      <c r="BY51" s="65">
        <f t="shared" si="175"/>
        <v>2361.6237879999999</v>
      </c>
      <c r="BZ51" s="65">
        <f t="shared" si="172"/>
        <v>35095.147499678926</v>
      </c>
      <c r="CA51" s="63"/>
    </row>
    <row r="52" spans="1:79" ht="12.75" customHeight="1">
      <c r="A52" s="6" t="s">
        <v>63</v>
      </c>
      <c r="B52" s="7" t="s">
        <v>64</v>
      </c>
      <c r="C52" s="65">
        <v>67.900000000000006</v>
      </c>
      <c r="D52" s="65">
        <v>0</v>
      </c>
      <c r="E52" s="65">
        <v>0</v>
      </c>
      <c r="F52" s="65">
        <v>0</v>
      </c>
      <c r="G52" s="65">
        <v>4.3747288583362609</v>
      </c>
      <c r="H52" s="65">
        <v>766.40789554863863</v>
      </c>
      <c r="I52" s="65">
        <v>0</v>
      </c>
      <c r="J52" s="65">
        <v>0.15871359697191068</v>
      </c>
      <c r="K52" s="65">
        <v>0.2073556758217483</v>
      </c>
      <c r="L52" s="65">
        <v>0</v>
      </c>
      <c r="M52" s="65">
        <v>8.2779693034611839</v>
      </c>
      <c r="N52" s="65">
        <v>0</v>
      </c>
      <c r="O52" s="65">
        <v>0</v>
      </c>
      <c r="P52" s="65">
        <v>0</v>
      </c>
      <c r="Q52" s="65">
        <v>24.616159323700085</v>
      </c>
      <c r="R52" s="65">
        <v>80.24217509560269</v>
      </c>
      <c r="S52" s="65">
        <v>0</v>
      </c>
      <c r="T52" s="65">
        <v>9271.9444434809993</v>
      </c>
      <c r="U52" s="65">
        <v>0</v>
      </c>
      <c r="V52" s="65">
        <v>0</v>
      </c>
      <c r="W52" s="65">
        <v>0</v>
      </c>
      <c r="X52" s="65">
        <v>0</v>
      </c>
      <c r="Y52" s="65">
        <v>6.195778786189778</v>
      </c>
      <c r="Z52" s="65">
        <v>0.32555361612500222</v>
      </c>
      <c r="AA52" s="65">
        <v>20.252971216242095</v>
      </c>
      <c r="AB52" s="65">
        <v>4.7518649575541687</v>
      </c>
      <c r="AC52" s="65">
        <v>0</v>
      </c>
      <c r="AD52" s="65">
        <v>0</v>
      </c>
      <c r="AE52" s="65">
        <v>35770.718593120997</v>
      </c>
      <c r="AF52" s="65">
        <v>0</v>
      </c>
      <c r="AG52" s="65">
        <v>0</v>
      </c>
      <c r="AH52" s="65">
        <v>0</v>
      </c>
      <c r="AI52" s="65">
        <v>0</v>
      </c>
      <c r="AJ52" s="65">
        <v>0</v>
      </c>
      <c r="AK52" s="65">
        <v>0</v>
      </c>
      <c r="AL52" s="65">
        <v>0</v>
      </c>
      <c r="AM52" s="65">
        <v>0</v>
      </c>
      <c r="AN52" s="65">
        <v>0</v>
      </c>
      <c r="AO52" s="65">
        <v>0</v>
      </c>
      <c r="AP52" s="65">
        <v>0</v>
      </c>
      <c r="AQ52" s="65">
        <v>0</v>
      </c>
      <c r="AR52" s="65">
        <v>0</v>
      </c>
      <c r="AS52" s="65">
        <v>23455.0656736561</v>
      </c>
      <c r="AT52" s="65">
        <v>0</v>
      </c>
      <c r="AU52" s="65">
        <v>0</v>
      </c>
      <c r="AV52" s="65">
        <v>0</v>
      </c>
      <c r="AW52" s="65">
        <v>0</v>
      </c>
      <c r="AX52" s="65">
        <v>0</v>
      </c>
      <c r="AY52" s="65">
        <v>0</v>
      </c>
      <c r="AZ52" s="65">
        <v>0</v>
      </c>
      <c r="BA52" s="65">
        <v>0</v>
      </c>
      <c r="BB52" s="65">
        <v>0</v>
      </c>
      <c r="BC52" s="65">
        <v>0</v>
      </c>
      <c r="BD52" s="65">
        <v>0</v>
      </c>
      <c r="BE52" s="65">
        <v>0</v>
      </c>
      <c r="BF52" s="65">
        <v>0</v>
      </c>
      <c r="BG52" s="65">
        <v>0</v>
      </c>
      <c r="BH52" s="65">
        <v>0</v>
      </c>
      <c r="BI52" s="65">
        <v>0</v>
      </c>
      <c r="BJ52" s="65">
        <v>0</v>
      </c>
      <c r="BK52" s="65">
        <v>0</v>
      </c>
      <c r="BL52" s="65">
        <v>0</v>
      </c>
      <c r="BM52" s="65">
        <f t="shared" si="171"/>
        <v>69481.439876236749</v>
      </c>
      <c r="BN52" s="65">
        <v>0</v>
      </c>
      <c r="BO52" s="65">
        <v>0</v>
      </c>
      <c r="BP52" s="65">
        <v>0</v>
      </c>
      <c r="BQ52" s="65">
        <v>0</v>
      </c>
      <c r="BR52" s="65">
        <f t="shared" si="173"/>
        <v>0</v>
      </c>
      <c r="BS52" s="65">
        <f t="shared" si="8"/>
        <v>0</v>
      </c>
      <c r="BT52" s="65">
        <v>3.8870269999999998</v>
      </c>
      <c r="BU52" s="65">
        <v>-203</v>
      </c>
      <c r="BV52" s="65">
        <f t="shared" si="174"/>
        <v>-199.11297300000001</v>
      </c>
      <c r="BW52" s="65">
        <v>198.65889300000001</v>
      </c>
      <c r="BX52" s="65">
        <v>0</v>
      </c>
      <c r="BY52" s="65">
        <f t="shared" si="175"/>
        <v>198.65889300000001</v>
      </c>
      <c r="BZ52" s="65">
        <f t="shared" si="172"/>
        <v>69480.985796236753</v>
      </c>
      <c r="CA52" s="63"/>
    </row>
    <row r="53" spans="1:79" ht="12.75" customHeight="1">
      <c r="A53" s="6" t="s">
        <v>65</v>
      </c>
      <c r="B53" s="7" t="s">
        <v>66</v>
      </c>
      <c r="C53" s="65">
        <v>980</v>
      </c>
      <c r="D53" s="65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14.346902560863382</v>
      </c>
      <c r="K53" s="65">
        <v>10.356155232479061</v>
      </c>
      <c r="L53" s="65">
        <v>2.9290393088672757</v>
      </c>
      <c r="M53" s="65">
        <v>0</v>
      </c>
      <c r="N53" s="65">
        <v>0</v>
      </c>
      <c r="O53" s="65">
        <v>6.0364645956019522E-2</v>
      </c>
      <c r="P53" s="65">
        <v>0</v>
      </c>
      <c r="Q53" s="65">
        <v>0</v>
      </c>
      <c r="R53" s="65">
        <v>0</v>
      </c>
      <c r="S53" s="65">
        <v>0.25488782881936595</v>
      </c>
      <c r="T53" s="65">
        <v>0</v>
      </c>
      <c r="U53" s="65">
        <v>3.3628789420077698</v>
      </c>
      <c r="V53" s="65">
        <v>1572.8248148065616</v>
      </c>
      <c r="W53" s="65">
        <v>0</v>
      </c>
      <c r="X53" s="65">
        <v>0</v>
      </c>
      <c r="Y53" s="65">
        <v>0</v>
      </c>
      <c r="Z53" s="65">
        <v>0</v>
      </c>
      <c r="AA53" s="65">
        <v>0</v>
      </c>
      <c r="AB53" s="65">
        <v>28.645769933627985</v>
      </c>
      <c r="AC53" s="65">
        <v>0</v>
      </c>
      <c r="AD53" s="65">
        <v>0</v>
      </c>
      <c r="AE53" s="65">
        <v>5555.9</v>
      </c>
      <c r="AF53" s="65">
        <v>0</v>
      </c>
      <c r="AG53" s="65">
        <v>0</v>
      </c>
      <c r="AH53" s="65">
        <v>0</v>
      </c>
      <c r="AI53" s="65">
        <v>0</v>
      </c>
      <c r="AJ53" s="65">
        <v>0</v>
      </c>
      <c r="AK53" s="65">
        <v>0</v>
      </c>
      <c r="AL53" s="65">
        <v>0</v>
      </c>
      <c r="AM53" s="65">
        <v>0</v>
      </c>
      <c r="AN53" s="65">
        <v>0</v>
      </c>
      <c r="AO53" s="65">
        <v>0</v>
      </c>
      <c r="AP53" s="65">
        <v>0</v>
      </c>
      <c r="AQ53" s="65">
        <v>0</v>
      </c>
      <c r="AR53" s="65">
        <v>0</v>
      </c>
      <c r="AS53" s="65">
        <v>1353.219676915428</v>
      </c>
      <c r="AT53" s="65">
        <v>0</v>
      </c>
      <c r="AU53" s="65">
        <v>0</v>
      </c>
      <c r="AV53" s="65">
        <v>0</v>
      </c>
      <c r="AW53" s="65">
        <v>0</v>
      </c>
      <c r="AX53" s="65">
        <v>0</v>
      </c>
      <c r="AY53" s="65">
        <v>0</v>
      </c>
      <c r="AZ53" s="65">
        <v>0</v>
      </c>
      <c r="BA53" s="65">
        <v>0</v>
      </c>
      <c r="BB53" s="65">
        <v>0</v>
      </c>
      <c r="BC53" s="65">
        <v>0</v>
      </c>
      <c r="BD53" s="65">
        <v>0</v>
      </c>
      <c r="BE53" s="65">
        <v>0</v>
      </c>
      <c r="BF53" s="65">
        <v>0</v>
      </c>
      <c r="BG53" s="65">
        <v>0</v>
      </c>
      <c r="BH53" s="65">
        <v>0</v>
      </c>
      <c r="BI53" s="65">
        <v>0</v>
      </c>
      <c r="BJ53" s="65">
        <v>0</v>
      </c>
      <c r="BK53" s="65">
        <v>0</v>
      </c>
      <c r="BL53" s="65">
        <v>0</v>
      </c>
      <c r="BM53" s="65">
        <f t="shared" si="171"/>
        <v>9521.9004901746084</v>
      </c>
      <c r="BN53" s="65">
        <v>5085.5629326845501</v>
      </c>
      <c r="BO53" s="65">
        <v>0</v>
      </c>
      <c r="BP53" s="65">
        <v>0</v>
      </c>
      <c r="BQ53" s="65">
        <v>0</v>
      </c>
      <c r="BR53" s="65">
        <f t="shared" si="173"/>
        <v>0</v>
      </c>
      <c r="BS53" s="65">
        <f t="shared" si="8"/>
        <v>5085.5629326845501</v>
      </c>
      <c r="BT53" s="65">
        <v>11040.495425000001</v>
      </c>
      <c r="BU53" s="65">
        <v>150</v>
      </c>
      <c r="BV53" s="65">
        <f t="shared" si="174"/>
        <v>11190.495425000001</v>
      </c>
      <c r="BW53" s="65">
        <v>1198.0300120000002</v>
      </c>
      <c r="BX53" s="65">
        <v>0</v>
      </c>
      <c r="BY53" s="65">
        <f t="shared" si="175"/>
        <v>1198.0300120000002</v>
      </c>
      <c r="BZ53" s="65">
        <f t="shared" si="172"/>
        <v>26995.988859859161</v>
      </c>
      <c r="CA53" s="63"/>
    </row>
    <row r="54" spans="1:79" ht="12.75" customHeight="1">
      <c r="A54" s="6" t="s">
        <v>67</v>
      </c>
      <c r="B54" s="7" t="s">
        <v>68</v>
      </c>
      <c r="C54" s="65">
        <v>42.1</v>
      </c>
      <c r="D54" s="65">
        <v>0</v>
      </c>
      <c r="E54" s="65">
        <v>0</v>
      </c>
      <c r="F54" s="65">
        <v>0</v>
      </c>
      <c r="G54" s="65">
        <v>1165.8732366162201</v>
      </c>
      <c r="H54" s="65">
        <v>0</v>
      </c>
      <c r="I54" s="65">
        <v>4.8137480184197279E-2</v>
      </c>
      <c r="J54" s="65">
        <v>30.630700159549004</v>
      </c>
      <c r="K54" s="65">
        <v>0</v>
      </c>
      <c r="L54" s="65">
        <v>16.408399844443483</v>
      </c>
      <c r="M54" s="65">
        <v>16.13309538120529</v>
      </c>
      <c r="N54" s="65">
        <v>411.46306673500396</v>
      </c>
      <c r="O54" s="65">
        <v>0</v>
      </c>
      <c r="P54" s="65">
        <v>0</v>
      </c>
      <c r="Q54" s="65">
        <v>5.0155104368187757</v>
      </c>
      <c r="R54" s="65">
        <v>0</v>
      </c>
      <c r="S54" s="65">
        <v>164.77141748374268</v>
      </c>
      <c r="T54" s="65">
        <v>949.14271515435644</v>
      </c>
      <c r="U54" s="65">
        <v>744.06358945867476</v>
      </c>
      <c r="V54" s="65">
        <v>18740.454175867584</v>
      </c>
      <c r="W54" s="65">
        <v>0</v>
      </c>
      <c r="X54" s="65">
        <v>0</v>
      </c>
      <c r="Y54" s="65">
        <v>25.20409040898754</v>
      </c>
      <c r="Z54" s="65">
        <v>0</v>
      </c>
      <c r="AA54" s="65">
        <v>42.024301708307078</v>
      </c>
      <c r="AB54" s="65">
        <v>3.8977709270717096</v>
      </c>
      <c r="AC54" s="65">
        <v>0</v>
      </c>
      <c r="AD54" s="65">
        <v>0</v>
      </c>
      <c r="AE54" s="65">
        <v>0</v>
      </c>
      <c r="AF54" s="65">
        <v>0</v>
      </c>
      <c r="AG54" s="65">
        <v>0</v>
      </c>
      <c r="AH54" s="65">
        <v>0</v>
      </c>
      <c r="AI54" s="65">
        <v>0</v>
      </c>
      <c r="AJ54" s="65">
        <v>0</v>
      </c>
      <c r="AK54" s="65">
        <v>0</v>
      </c>
      <c r="AL54" s="65">
        <v>0</v>
      </c>
      <c r="AM54" s="65">
        <v>0</v>
      </c>
      <c r="AN54" s="65">
        <v>0</v>
      </c>
      <c r="AO54" s="65">
        <v>9505.4431525999989</v>
      </c>
      <c r="AP54" s="65">
        <v>0</v>
      </c>
      <c r="AQ54" s="65">
        <v>0</v>
      </c>
      <c r="AR54" s="65">
        <v>0</v>
      </c>
      <c r="AS54" s="65">
        <v>0</v>
      </c>
      <c r="AT54" s="65">
        <v>0</v>
      </c>
      <c r="AU54" s="65">
        <v>0</v>
      </c>
      <c r="AV54" s="65">
        <v>0</v>
      </c>
      <c r="AW54" s="65">
        <v>0</v>
      </c>
      <c r="AX54" s="65">
        <v>0</v>
      </c>
      <c r="AY54" s="65">
        <v>0</v>
      </c>
      <c r="AZ54" s="65">
        <v>0</v>
      </c>
      <c r="BA54" s="65">
        <v>0</v>
      </c>
      <c r="BB54" s="65">
        <v>0</v>
      </c>
      <c r="BC54" s="65">
        <v>0</v>
      </c>
      <c r="BD54" s="65">
        <v>0</v>
      </c>
      <c r="BE54" s="65">
        <v>0</v>
      </c>
      <c r="BF54" s="65">
        <v>0</v>
      </c>
      <c r="BG54" s="65">
        <v>0</v>
      </c>
      <c r="BH54" s="65">
        <v>0</v>
      </c>
      <c r="BI54" s="65">
        <v>0</v>
      </c>
      <c r="BJ54" s="65">
        <v>0</v>
      </c>
      <c r="BK54" s="65">
        <v>0</v>
      </c>
      <c r="BL54" s="65">
        <v>0</v>
      </c>
      <c r="BM54" s="65">
        <f t="shared" si="171"/>
        <v>31862.673360262153</v>
      </c>
      <c r="BN54" s="65">
        <v>0</v>
      </c>
      <c r="BO54" s="65">
        <v>0</v>
      </c>
      <c r="BP54" s="65">
        <v>0</v>
      </c>
      <c r="BQ54" s="65">
        <v>0</v>
      </c>
      <c r="BR54" s="65">
        <f t="shared" si="173"/>
        <v>0</v>
      </c>
      <c r="BS54" s="65">
        <f t="shared" si="8"/>
        <v>0</v>
      </c>
      <c r="BT54" s="65">
        <v>0</v>
      </c>
      <c r="BU54" s="65">
        <v>-240</v>
      </c>
      <c r="BV54" s="65">
        <f t="shared" si="174"/>
        <v>-240</v>
      </c>
      <c r="BW54" s="65">
        <v>280.03263899999996</v>
      </c>
      <c r="BX54" s="65">
        <v>0</v>
      </c>
      <c r="BY54" s="65">
        <f t="shared" si="175"/>
        <v>280.03263899999996</v>
      </c>
      <c r="BZ54" s="65">
        <f t="shared" si="172"/>
        <v>31902.705999262154</v>
      </c>
      <c r="CA54" s="63"/>
    </row>
    <row r="55" spans="1:79" ht="12.75" customHeight="1">
      <c r="A55" s="4" t="s">
        <v>69</v>
      </c>
      <c r="B55" s="5" t="s">
        <v>70</v>
      </c>
      <c r="C55" s="64">
        <f t="shared" ref="C55" si="176">C56+C57+C58+C59+C60+C61+C62+C63+C64</f>
        <v>2254.2000000000003</v>
      </c>
      <c r="D55" s="64">
        <f t="shared" ref="D55" si="177">D56+D57+D58+D59+D60+D61+D62+D63+D64</f>
        <v>2769.5154693269615</v>
      </c>
      <c r="E55" s="64">
        <f t="shared" ref="E55" si="178">E56+E57+E58+E59+E60+E61+E62+E63+E64</f>
        <v>0</v>
      </c>
      <c r="F55" s="64">
        <f t="shared" ref="F55" si="179">F56+F57+F58+F59+F60+F61+F62+F63+F64</f>
        <v>273.82426420008647</v>
      </c>
      <c r="G55" s="64">
        <f t="shared" ref="G55" si="180">G56+G57+G58+G59+G60+G61+G62+G63+G64</f>
        <v>2.1764820190727674E-2</v>
      </c>
      <c r="H55" s="64">
        <f t="shared" ref="H55" si="181">H56+H57+H58+H59+H60+H61+H62+H63+H64</f>
        <v>127.11826522722995</v>
      </c>
      <c r="I55" s="64">
        <f t="shared" ref="I55" si="182">I56+I57+I58+I59+I60+I61+I62+I63+I64</f>
        <v>0</v>
      </c>
      <c r="J55" s="64">
        <f t="shared" ref="J55" si="183">J56+J57+J58+J59+J60+J61+J62+J63+J64</f>
        <v>2.3101645781467006</v>
      </c>
      <c r="K55" s="64">
        <f t="shared" ref="K55" si="184">K56+K57+K58+K59+K60+K61+K62+K63+K64</f>
        <v>1.7106843255294235</v>
      </c>
      <c r="L55" s="64">
        <f t="shared" ref="L55" si="185">L56+L57+L58+L59+L60+L61+L62+L63+L64</f>
        <v>1.5727443251645228</v>
      </c>
      <c r="M55" s="64">
        <f t="shared" ref="M55" si="186">M56+M57+M58+M59+M60+M61+M62+M63+M64</f>
        <v>29.647815403162546</v>
      </c>
      <c r="N55" s="64">
        <f t="shared" ref="N55" si="187">N56+N57+N58+N59+N60+N61+N62+N63+N64</f>
        <v>1.080187350918963</v>
      </c>
      <c r="O55" s="64">
        <f t="shared" ref="O55" si="188">O56+O57+O58+O59+O60+O61+O62+O63+O64</f>
        <v>40.120655839850983</v>
      </c>
      <c r="P55" s="64">
        <f t="shared" ref="P55" si="189">P56+P57+P58+P59+P60+P61+P62+P63+P64</f>
        <v>0</v>
      </c>
      <c r="Q55" s="64">
        <f t="shared" ref="Q55" si="190">Q56+Q57+Q58+Q59+Q60+Q61+Q62+Q63+Q64</f>
        <v>4.0385152941473565</v>
      </c>
      <c r="R55" s="64">
        <f t="shared" ref="R55" si="191">R56+R57+R58+R59+R60+R61+R62+R63+R64</f>
        <v>0</v>
      </c>
      <c r="S55" s="64">
        <f t="shared" ref="S55" si="192">S56+S57+S58+S59+S60+S61+S62+S63+S64</f>
        <v>213.05024161938098</v>
      </c>
      <c r="T55" s="64">
        <f t="shared" ref="T55" si="193">T56+T57+T58+T59+T60+T61+T62+T63+T64</f>
        <v>1309.7220720318974</v>
      </c>
      <c r="U55" s="64">
        <f t="shared" ref="U55" si="194">U56+U57+U58+U59+U60+U61+U62+U63+U64</f>
        <v>22021.803223207899</v>
      </c>
      <c r="V55" s="64">
        <f t="shared" ref="V55" si="195">V56+V57+V58+V59+V60+V61+V62+V63+V64</f>
        <v>3386.5438932230927</v>
      </c>
      <c r="W55" s="64">
        <f t="shared" ref="W55" si="196">W56+W57+W58+W59+W60+W61+W62+W63+W64</f>
        <v>391.52462931033801</v>
      </c>
      <c r="X55" s="64">
        <f t="shared" ref="X55" si="197">X56+X57+X58+X59+X60+X61+X62+X63+X64</f>
        <v>1534.5706655093329</v>
      </c>
      <c r="Y55" s="64">
        <f t="shared" ref="Y55" si="198">Y56+Y57+Y58+Y59+Y60+Y61+Y62+Y63+Y64</f>
        <v>322.92949077345895</v>
      </c>
      <c r="Z55" s="64">
        <f t="shared" ref="Z55" si="199">Z56+Z57+Z58+Z59+Z60+Z61+Z62+Z63+Z64</f>
        <v>192.05457114665427</v>
      </c>
      <c r="AA55" s="64">
        <f t="shared" ref="AA55" si="200">AA56+AA57+AA58+AA59+AA60+AA61+AA62+AA63+AA64</f>
        <v>358.8667197960188</v>
      </c>
      <c r="AB55" s="64">
        <f t="shared" ref="AB55" si="201">AB56+AB57+AB58+AB59+AB60+AB61+AB62+AB63+AB64</f>
        <v>6700.1327913524556</v>
      </c>
      <c r="AC55" s="64">
        <f t="shared" ref="AC55" si="202">AC56+AC57+AC58+AC59+AC60+AC61+AC62+AC63+AC64</f>
        <v>4.4232600684635806</v>
      </c>
      <c r="AD55" s="64">
        <f t="shared" ref="AD55:AE55" si="203">AD56+AD57+AD58+AD59+AD60+AD61+AD62+AD63+AD64</f>
        <v>165.70000000000002</v>
      </c>
      <c r="AE55" s="64">
        <f t="shared" si="203"/>
        <v>29623.474867254681</v>
      </c>
      <c r="AF55" s="64">
        <f t="shared" ref="AF55" si="204">AF56+AF57+AF58+AF59+AF60+AF61+AF62+AF63+AF64</f>
        <v>909.94872439999995</v>
      </c>
      <c r="AG55" s="64">
        <f t="shared" ref="AG55" si="205">AG56+AG57+AG58+AG59+AG60+AG61+AG62+AG63+AG64</f>
        <v>0</v>
      </c>
      <c r="AH55" s="64">
        <f t="shared" ref="AH55" si="206">AH56+AH57+AH58+AH59+AH60+AH61+AH62+AH63+AH64</f>
        <v>0</v>
      </c>
      <c r="AI55" s="64">
        <f t="shared" ref="AI55" si="207">AI56+AI57+AI58+AI59+AI60+AI61+AI62+AI63+AI64</f>
        <v>0</v>
      </c>
      <c r="AJ55" s="64">
        <f t="shared" ref="AJ55" si="208">AJ56+AJ57+AJ58+AJ59+AJ60+AJ61+AJ62+AJ63+AJ64</f>
        <v>0</v>
      </c>
      <c r="AK55" s="64">
        <f t="shared" ref="AK55" si="209">AK56+AK57+AK58+AK59+AK60+AK61+AK62+AK63+AK64</f>
        <v>0</v>
      </c>
      <c r="AL55" s="64">
        <f t="shared" ref="AL55" si="210">AL56+AL57+AL58+AL59+AL60+AL61+AL62+AL63+AL64</f>
        <v>0</v>
      </c>
      <c r="AM55" s="64">
        <f t="shared" ref="AM55" si="211">AM56+AM57+AM58+AM59+AM60+AM61+AM62+AM63+AM64</f>
        <v>0</v>
      </c>
      <c r="AN55" s="64">
        <f t="shared" ref="AN55" si="212">AN56+AN57+AN58+AN59+AN60+AN61+AN62+AN63+AN64</f>
        <v>0</v>
      </c>
      <c r="AO55" s="64">
        <f t="shared" ref="AO55" si="213">AO56+AO57+AO58+AO59+AO60+AO61+AO62+AO63+AO64</f>
        <v>880.74422679999998</v>
      </c>
      <c r="AP55" s="64">
        <f t="shared" ref="AP55:AR55" si="214">AP56+AP57+AP58+AP59+AP60+AP61+AP62+AP63+AP64</f>
        <v>11</v>
      </c>
      <c r="AQ55" s="64">
        <f t="shared" si="214"/>
        <v>0</v>
      </c>
      <c r="AR55" s="64">
        <f t="shared" si="214"/>
        <v>180.9</v>
      </c>
      <c r="AS55" s="64">
        <f t="shared" ref="AS55" si="215">AS56+AS57+AS58+AS59+AS60+AS61+AS62+AS63+AS64</f>
        <v>10278.230222918302</v>
      </c>
      <c r="AT55" s="64">
        <f t="shared" ref="AT55" si="216">AT56+AT57+AT58+AT59+AT60+AT61+AT62+AT63+AT64</f>
        <v>0</v>
      </c>
      <c r="AU55" s="64">
        <f t="shared" ref="AU55" si="217">AU56+AU57+AU58+AU59+AU60+AU61+AU62+AU63+AU64</f>
        <v>0</v>
      </c>
      <c r="AV55" s="64">
        <f t="shared" ref="AV55" si="218">AV56+AV57+AV58+AV59+AV60+AV61+AV62+AV63+AV64</f>
        <v>0</v>
      </c>
      <c r="AW55" s="64">
        <f t="shared" ref="AW55" si="219">AW56+AW57+AW58+AW59+AW60+AW61+AW62+AW63+AW64</f>
        <v>0</v>
      </c>
      <c r="AX55" s="64">
        <f t="shared" ref="AX55" si="220">AX56+AX57+AX58+AX59+AX60+AX61+AX62+AX63+AX64</f>
        <v>0</v>
      </c>
      <c r="AY55" s="64">
        <f t="shared" ref="AY55" si="221">AY56+AY57+AY58+AY59+AY60+AY61+AY62+AY63+AY64</f>
        <v>0</v>
      </c>
      <c r="AZ55" s="64">
        <f t="shared" ref="AZ55" si="222">AZ56+AZ57+AZ58+AZ59+AZ60+AZ61+AZ62+AZ63+AZ64</f>
        <v>0</v>
      </c>
      <c r="BA55" s="64">
        <f t="shared" ref="BA55" si="223">BA56+BA57+BA58+BA59+BA60+BA61+BA62+BA63+BA64</f>
        <v>0</v>
      </c>
      <c r="BB55" s="64">
        <f t="shared" ref="BB55" si="224">BB56+BB57+BB58+BB59+BB60+BB61+BB62+BB63+BB64</f>
        <v>0.7</v>
      </c>
      <c r="BC55" s="64">
        <f t="shared" ref="BC55" si="225">BC56+BC57+BC58+BC59+BC60+BC61+BC62+BC63+BC64</f>
        <v>44.3</v>
      </c>
      <c r="BD55" s="64">
        <f t="shared" ref="BD55" si="226">BD56+BD57+BD58+BD59+BD60+BD61+BD62+BD63+BD64</f>
        <v>0</v>
      </c>
      <c r="BE55" s="64">
        <f t="shared" ref="BE55" si="227">BE56+BE57+BE58+BE59+BE60+BE61+BE62+BE63+BE64</f>
        <v>0.1</v>
      </c>
      <c r="BF55" s="64">
        <f t="shared" ref="BF55" si="228">BF56+BF57+BF58+BF59+BF60+BF61+BF62+BF63+BF64</f>
        <v>1.5</v>
      </c>
      <c r="BG55" s="64">
        <f t="shared" ref="BG55" si="229">BG56+BG57+BG58+BG59+BG60+BG61+BG62+BG63+BG64</f>
        <v>0</v>
      </c>
      <c r="BH55" s="64">
        <f t="shared" ref="BH55" si="230">BH56+BH57+BH58+BH59+BH60+BH61+BH62+BH63+BH64</f>
        <v>0</v>
      </c>
      <c r="BI55" s="64">
        <f t="shared" ref="BI55:BL55" si="231">BI56+BI57+BI58+BI59+BI60+BI61+BI62+BI63+BI64</f>
        <v>0</v>
      </c>
      <c r="BJ55" s="64">
        <f t="shared" si="231"/>
        <v>0</v>
      </c>
      <c r="BK55" s="64">
        <f t="shared" si="231"/>
        <v>0</v>
      </c>
      <c r="BL55" s="64">
        <f t="shared" si="231"/>
        <v>0</v>
      </c>
      <c r="BM55" s="64">
        <f t="shared" ref="BM55" si="232">BM56+BM57+BM58+BM59+BM60+BM61+BM62+BM63+BM64</f>
        <v>84037.380130103367</v>
      </c>
      <c r="BN55" s="64">
        <f t="shared" ref="BN55" si="233">BN56+BN57+BN58+BN59+BN60+BN61+BN62+BN63+BN64</f>
        <v>64181.877061568433</v>
      </c>
      <c r="BO55" s="64">
        <f t="shared" ref="BO55" si="234">BO56+BO57+BO58+BO59+BO60+BO61+BO62+BO63+BO64</f>
        <v>0</v>
      </c>
      <c r="BP55" s="64">
        <f t="shared" ref="BP55" si="235">BP56+BP57+BP58+BP59+BP60+BP61+BP62+BP63+BP64</f>
        <v>0</v>
      </c>
      <c r="BQ55" s="64">
        <f t="shared" ref="BQ55" si="236">BQ56+BQ57+BQ58+BQ59+BQ60+BQ61+BQ62+BQ63+BQ64</f>
        <v>0</v>
      </c>
      <c r="BR55" s="64">
        <f t="shared" ref="BR55" si="237">BR56+BR57+BR58+BR59+BR60+BR61+BR62+BR63+BR64</f>
        <v>0</v>
      </c>
      <c r="BS55" s="64">
        <f t="shared" ref="BS55" si="238">BS56+BS57+BS58+BS59+BS60+BS61+BS62+BS63+BS64</f>
        <v>64181.877061568433</v>
      </c>
      <c r="BT55" s="64">
        <f t="shared" ref="BT55" si="239">BT56+BT57+BT58+BT59+BT60+BT61+BT62+BT63+BT64</f>
        <v>83790.236855810712</v>
      </c>
      <c r="BU55" s="64">
        <f t="shared" ref="BU55" si="240">BU56+BU57+BU58+BU59+BU60+BU61+BU62+BU63+BU64</f>
        <v>542.40000000000009</v>
      </c>
      <c r="BV55" s="64">
        <f t="shared" ref="BV55" si="241">BV56+BV57+BV58+BV59+BV60+BV61+BV62+BV63+BV64</f>
        <v>84332.636855810721</v>
      </c>
      <c r="BW55" s="64">
        <f t="shared" ref="BW55" si="242">BW56+BW57+BW58+BW59+BW60+BW61+BW62+BW63+BW64</f>
        <v>12636.20564</v>
      </c>
      <c r="BX55" s="64">
        <f t="shared" ref="BX55" si="243">BX56+BX57+BX58+BX59+BX60+BX61+BX62+BX63+BX64</f>
        <v>0</v>
      </c>
      <c r="BY55" s="64">
        <f t="shared" ref="BY55" si="244">BY56+BY57+BY58+BY59+BY60+BY61+BY62+BY63+BY64</f>
        <v>12636.20564</v>
      </c>
      <c r="BZ55" s="64">
        <f t="shared" ref="BZ55" si="245">BZ56+BZ57+BZ58+BZ59+BZ60+BZ61+BZ62+BZ63+BZ64</f>
        <v>245188.09968748252</v>
      </c>
      <c r="CA55" s="63"/>
    </row>
    <row r="56" spans="1:79" ht="12.75" customHeight="1">
      <c r="A56" s="6" t="s">
        <v>71</v>
      </c>
      <c r="B56" s="7" t="s">
        <v>72</v>
      </c>
      <c r="C56" s="65">
        <v>84.9</v>
      </c>
      <c r="D56" s="65">
        <v>0</v>
      </c>
      <c r="E56" s="65">
        <v>0</v>
      </c>
      <c r="F56" s="65">
        <v>136.84377856429683</v>
      </c>
      <c r="G56" s="65">
        <v>2.1764820190727674E-2</v>
      </c>
      <c r="H56" s="65">
        <v>0.28809966257660263</v>
      </c>
      <c r="I56" s="65">
        <v>0</v>
      </c>
      <c r="J56" s="65">
        <v>0</v>
      </c>
      <c r="K56" s="65">
        <v>0</v>
      </c>
      <c r="L56" s="65">
        <v>0</v>
      </c>
      <c r="M56" s="65">
        <v>21.841478928385794</v>
      </c>
      <c r="N56" s="65">
        <v>0.72849844596860291</v>
      </c>
      <c r="O56" s="65">
        <v>23.134841127616738</v>
      </c>
      <c r="P56" s="65">
        <v>0</v>
      </c>
      <c r="Q56" s="65">
        <v>0</v>
      </c>
      <c r="R56" s="65">
        <v>0</v>
      </c>
      <c r="S56" s="65">
        <v>212.99231256737659</v>
      </c>
      <c r="T56" s="65">
        <v>1298.403762267387</v>
      </c>
      <c r="U56" s="65">
        <v>20603.068448797701</v>
      </c>
      <c r="V56" s="65">
        <v>3377.0242906923204</v>
      </c>
      <c r="W56" s="65">
        <v>28.357110200985943</v>
      </c>
      <c r="X56" s="65">
        <v>1483.1781772263394</v>
      </c>
      <c r="Y56" s="65">
        <v>119.22761219300014</v>
      </c>
      <c r="Z56" s="65">
        <v>120.47567028300561</v>
      </c>
      <c r="AA56" s="65">
        <v>279.6042251703235</v>
      </c>
      <c r="AB56" s="65">
        <v>6699.2746378426</v>
      </c>
      <c r="AC56" s="65">
        <v>0</v>
      </c>
      <c r="AD56" s="65">
        <v>0</v>
      </c>
      <c r="AE56" s="65">
        <v>16097.671659734999</v>
      </c>
      <c r="AF56" s="65">
        <v>0</v>
      </c>
      <c r="AG56" s="65">
        <v>0</v>
      </c>
      <c r="AH56" s="65">
        <v>0</v>
      </c>
      <c r="AI56" s="65">
        <v>0</v>
      </c>
      <c r="AJ56" s="65">
        <v>0</v>
      </c>
      <c r="AK56" s="65">
        <v>0</v>
      </c>
      <c r="AL56" s="65">
        <v>0</v>
      </c>
      <c r="AM56" s="65">
        <v>0</v>
      </c>
      <c r="AN56" s="65">
        <v>0</v>
      </c>
      <c r="AO56" s="65">
        <v>0</v>
      </c>
      <c r="AP56" s="65">
        <v>0</v>
      </c>
      <c r="AQ56" s="65">
        <v>0</v>
      </c>
      <c r="AR56" s="65">
        <v>0</v>
      </c>
      <c r="AS56" s="65">
        <v>4424.8937833591599</v>
      </c>
      <c r="AT56" s="65">
        <v>0</v>
      </c>
      <c r="AU56" s="65">
        <v>0</v>
      </c>
      <c r="AV56" s="65">
        <v>0</v>
      </c>
      <c r="AW56" s="65">
        <v>0</v>
      </c>
      <c r="AX56" s="65">
        <v>0</v>
      </c>
      <c r="AY56" s="65">
        <v>0</v>
      </c>
      <c r="AZ56" s="65">
        <v>0</v>
      </c>
      <c r="BA56" s="65">
        <v>0</v>
      </c>
      <c r="BB56" s="65">
        <v>0</v>
      </c>
      <c r="BC56" s="65">
        <v>0</v>
      </c>
      <c r="BD56" s="65">
        <v>0</v>
      </c>
      <c r="BE56" s="65">
        <v>0</v>
      </c>
      <c r="BF56" s="65">
        <v>0</v>
      </c>
      <c r="BG56" s="65">
        <v>0</v>
      </c>
      <c r="BH56" s="65">
        <v>0</v>
      </c>
      <c r="BI56" s="65">
        <v>0</v>
      </c>
      <c r="BJ56" s="65">
        <v>0</v>
      </c>
      <c r="BK56" s="65">
        <v>0</v>
      </c>
      <c r="BL56" s="65">
        <v>0</v>
      </c>
      <c r="BM56" s="65">
        <f t="shared" ref="BM56:BM64" si="246">SUM(C56:BL56)</f>
        <v>55011.930151884226</v>
      </c>
      <c r="BN56" s="65">
        <v>0</v>
      </c>
      <c r="BO56" s="65">
        <v>0</v>
      </c>
      <c r="BP56" s="65">
        <v>0</v>
      </c>
      <c r="BQ56" s="65">
        <v>0</v>
      </c>
      <c r="BR56" s="65">
        <f>BP56+BQ56</f>
        <v>0</v>
      </c>
      <c r="BS56" s="65">
        <f t="shared" si="8"/>
        <v>0</v>
      </c>
      <c r="BT56" s="65">
        <v>15098.286789810712</v>
      </c>
      <c r="BU56" s="65">
        <v>200</v>
      </c>
      <c r="BV56" s="65">
        <f>BT56+BU56</f>
        <v>15298.286789810712</v>
      </c>
      <c r="BW56" s="65">
        <v>9611.7469870000023</v>
      </c>
      <c r="BX56" s="65">
        <v>0</v>
      </c>
      <c r="BY56" s="65">
        <f>BW56+BX56</f>
        <v>9611.7469870000023</v>
      </c>
      <c r="BZ56" s="65">
        <f t="shared" ref="BZ56:BZ64" si="247">BM56+BS56+BV56+BY56</f>
        <v>79921.963928694939</v>
      </c>
      <c r="CA56" s="63"/>
    </row>
    <row r="57" spans="1:79" ht="12.75" customHeight="1">
      <c r="A57" s="6" t="s">
        <v>73</v>
      </c>
      <c r="B57" s="7" t="s">
        <v>74</v>
      </c>
      <c r="C57" s="65">
        <v>2169.3000000000002</v>
      </c>
      <c r="D57" s="65">
        <v>2727.7389009964199</v>
      </c>
      <c r="E57" s="65">
        <v>0</v>
      </c>
      <c r="F57" s="65">
        <v>136.98048563578965</v>
      </c>
      <c r="G57" s="65">
        <v>0</v>
      </c>
      <c r="H57" s="65">
        <v>126.71492569962271</v>
      </c>
      <c r="I57" s="65">
        <v>0</v>
      </c>
      <c r="J57" s="65">
        <v>2.3101645781467006</v>
      </c>
      <c r="K57" s="65">
        <v>1.7106843255294235</v>
      </c>
      <c r="L57" s="65">
        <v>1.5727443251645228</v>
      </c>
      <c r="M57" s="65">
        <v>7.8063364747767539</v>
      </c>
      <c r="N57" s="65">
        <v>0.35168890495036009</v>
      </c>
      <c r="O57" s="65">
        <v>14.088311706345312</v>
      </c>
      <c r="P57" s="65">
        <v>0</v>
      </c>
      <c r="Q57" s="65">
        <v>4.0385152941473565</v>
      </c>
      <c r="R57" s="65">
        <v>0</v>
      </c>
      <c r="S57" s="65">
        <v>5.7929052004401356E-2</v>
      </c>
      <c r="T57" s="65">
        <v>11.318309764510444</v>
      </c>
      <c r="U57" s="65">
        <v>1418.7347744101985</v>
      </c>
      <c r="V57" s="65">
        <v>7.0802637785877272</v>
      </c>
      <c r="W57" s="65">
        <v>0.17504389012954286</v>
      </c>
      <c r="X57" s="65">
        <v>0</v>
      </c>
      <c r="Y57" s="65">
        <v>24.827334769954572</v>
      </c>
      <c r="Z57" s="65">
        <v>27.890145687283756</v>
      </c>
      <c r="AA57" s="65">
        <v>79.262494625695311</v>
      </c>
      <c r="AB57" s="65">
        <v>0.80692046449033061</v>
      </c>
      <c r="AC57" s="65">
        <v>0</v>
      </c>
      <c r="AD57" s="65">
        <v>0</v>
      </c>
      <c r="AE57" s="65">
        <v>10675.219542541068</v>
      </c>
      <c r="AF57" s="65">
        <v>0</v>
      </c>
      <c r="AG57" s="65">
        <v>0</v>
      </c>
      <c r="AH57" s="65">
        <v>0</v>
      </c>
      <c r="AI57" s="65">
        <v>0</v>
      </c>
      <c r="AJ57" s="65">
        <v>0</v>
      </c>
      <c r="AK57" s="65">
        <v>0</v>
      </c>
      <c r="AL57" s="65">
        <v>0</v>
      </c>
      <c r="AM57" s="65">
        <v>0</v>
      </c>
      <c r="AN57" s="65">
        <v>0</v>
      </c>
      <c r="AO57" s="65">
        <v>0</v>
      </c>
      <c r="AP57" s="65">
        <v>0</v>
      </c>
      <c r="AQ57" s="65">
        <v>0</v>
      </c>
      <c r="AR57" s="65">
        <v>0</v>
      </c>
      <c r="AS57" s="65">
        <v>4619.736853328649</v>
      </c>
      <c r="AT57" s="65">
        <v>0</v>
      </c>
      <c r="AU57" s="65">
        <v>0</v>
      </c>
      <c r="AV57" s="65">
        <v>0</v>
      </c>
      <c r="AW57" s="65">
        <v>0</v>
      </c>
      <c r="AX57" s="65">
        <v>0</v>
      </c>
      <c r="AY57" s="65">
        <v>0</v>
      </c>
      <c r="AZ57" s="65">
        <v>0</v>
      </c>
      <c r="BA57" s="65">
        <v>0</v>
      </c>
      <c r="BB57" s="65">
        <v>0</v>
      </c>
      <c r="BC57" s="65">
        <v>0</v>
      </c>
      <c r="BD57" s="65">
        <v>0</v>
      </c>
      <c r="BE57" s="65">
        <v>0</v>
      </c>
      <c r="BF57" s="65">
        <v>0</v>
      </c>
      <c r="BG57" s="65">
        <v>0</v>
      </c>
      <c r="BH57" s="65">
        <v>0</v>
      </c>
      <c r="BI57" s="65">
        <v>0</v>
      </c>
      <c r="BJ57" s="65">
        <v>0</v>
      </c>
      <c r="BK57" s="65">
        <v>0</v>
      </c>
      <c r="BL57" s="65">
        <v>0</v>
      </c>
      <c r="BM57" s="65">
        <f t="shared" si="246"/>
        <v>22057.722370253465</v>
      </c>
      <c r="BN57" s="65">
        <v>2740.1469599933234</v>
      </c>
      <c r="BO57" s="65">
        <v>0</v>
      </c>
      <c r="BP57" s="65">
        <v>0</v>
      </c>
      <c r="BQ57" s="65">
        <v>0</v>
      </c>
      <c r="BR57" s="65">
        <f t="shared" ref="BR57:BR64" si="248">BP57+BQ57</f>
        <v>0</v>
      </c>
      <c r="BS57" s="65">
        <f t="shared" si="8"/>
        <v>2740.1469599933234</v>
      </c>
      <c r="BT57" s="65">
        <v>1429.9979760000001</v>
      </c>
      <c r="BU57" s="65">
        <v>-499.7</v>
      </c>
      <c r="BV57" s="65">
        <f t="shared" ref="BV57:BV64" si="249">BT57+BU57</f>
        <v>930.29797600000006</v>
      </c>
      <c r="BW57" s="65">
        <v>951.96925900000008</v>
      </c>
      <c r="BX57" s="65">
        <v>0</v>
      </c>
      <c r="BY57" s="65">
        <f t="shared" ref="BY57:BY64" si="250">BW57+BX57</f>
        <v>951.96925900000008</v>
      </c>
      <c r="BZ57" s="65">
        <f t="shared" si="247"/>
        <v>26680.13656524679</v>
      </c>
      <c r="CA57" s="63"/>
    </row>
    <row r="58" spans="1:79" ht="12.75" customHeight="1">
      <c r="A58" s="6" t="s">
        <v>75</v>
      </c>
      <c r="B58" s="7" t="s">
        <v>76</v>
      </c>
      <c r="C58" s="65">
        <v>0</v>
      </c>
      <c r="D58" s="65">
        <v>0</v>
      </c>
      <c r="E58" s="65">
        <v>0</v>
      </c>
      <c r="F58" s="65">
        <v>0</v>
      </c>
      <c r="G58" s="65">
        <v>0</v>
      </c>
      <c r="H58" s="65">
        <v>0.11523986503064106</v>
      </c>
      <c r="I58" s="65">
        <v>0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5">
        <v>0</v>
      </c>
      <c r="Q58" s="65">
        <v>0</v>
      </c>
      <c r="R58" s="65">
        <v>0</v>
      </c>
      <c r="S58" s="65">
        <v>0</v>
      </c>
      <c r="T58" s="65">
        <v>0</v>
      </c>
      <c r="U58" s="65">
        <v>0</v>
      </c>
      <c r="V58" s="65">
        <v>0</v>
      </c>
      <c r="W58" s="65">
        <v>0</v>
      </c>
      <c r="X58" s="65">
        <v>0.27315379974605902</v>
      </c>
      <c r="Y58" s="65">
        <v>0.28817575749719898</v>
      </c>
      <c r="Z58" s="65">
        <v>0</v>
      </c>
      <c r="AA58" s="65">
        <v>0</v>
      </c>
      <c r="AB58" s="65">
        <v>5.1233045364465435E-2</v>
      </c>
      <c r="AC58" s="65">
        <v>4.4232600684635806</v>
      </c>
      <c r="AD58" s="65">
        <v>0</v>
      </c>
      <c r="AE58" s="65">
        <v>0</v>
      </c>
      <c r="AF58" s="65">
        <v>0</v>
      </c>
      <c r="AG58" s="65">
        <v>0</v>
      </c>
      <c r="AH58" s="65">
        <v>0</v>
      </c>
      <c r="AI58" s="65">
        <v>0</v>
      </c>
      <c r="AJ58" s="65">
        <v>0</v>
      </c>
      <c r="AK58" s="65">
        <v>0</v>
      </c>
      <c r="AL58" s="65">
        <v>0</v>
      </c>
      <c r="AM58" s="65">
        <v>0</v>
      </c>
      <c r="AN58" s="65">
        <v>0</v>
      </c>
      <c r="AO58" s="65">
        <v>0</v>
      </c>
      <c r="AP58" s="65">
        <v>0</v>
      </c>
      <c r="AQ58" s="65">
        <v>0</v>
      </c>
      <c r="AR58" s="65">
        <v>180.9</v>
      </c>
      <c r="AS58" s="65">
        <v>0</v>
      </c>
      <c r="AT58" s="65">
        <v>0</v>
      </c>
      <c r="AU58" s="65">
        <v>0</v>
      </c>
      <c r="AV58" s="65">
        <v>0</v>
      </c>
      <c r="AW58" s="65">
        <v>0</v>
      </c>
      <c r="AX58" s="65">
        <v>0</v>
      </c>
      <c r="AY58" s="65">
        <v>0</v>
      </c>
      <c r="AZ58" s="65">
        <v>0</v>
      </c>
      <c r="BA58" s="65">
        <v>0</v>
      </c>
      <c r="BB58" s="65">
        <v>0</v>
      </c>
      <c r="BC58" s="65">
        <v>0</v>
      </c>
      <c r="BD58" s="65">
        <v>0</v>
      </c>
      <c r="BE58" s="65">
        <v>0</v>
      </c>
      <c r="BF58" s="65">
        <v>0</v>
      </c>
      <c r="BG58" s="65">
        <v>0</v>
      </c>
      <c r="BH58" s="65">
        <v>0</v>
      </c>
      <c r="BI58" s="65">
        <v>0</v>
      </c>
      <c r="BJ58" s="65">
        <v>0</v>
      </c>
      <c r="BK58" s="65">
        <v>0</v>
      </c>
      <c r="BL58" s="65">
        <v>0</v>
      </c>
      <c r="BM58" s="65">
        <f t="shared" si="246"/>
        <v>186.05106253610194</v>
      </c>
      <c r="BN58" s="65">
        <v>1388.00620939077</v>
      </c>
      <c r="BO58" s="65">
        <v>0</v>
      </c>
      <c r="BP58" s="65">
        <v>0</v>
      </c>
      <c r="BQ58" s="65">
        <v>0</v>
      </c>
      <c r="BR58" s="65">
        <f t="shared" si="248"/>
        <v>0</v>
      </c>
      <c r="BS58" s="65">
        <f t="shared" si="8"/>
        <v>1388.00620939077</v>
      </c>
      <c r="BT58" s="65">
        <v>8438.1419129999995</v>
      </c>
      <c r="BU58" s="65">
        <v>300.10000000000002</v>
      </c>
      <c r="BV58" s="65">
        <f t="shared" si="249"/>
        <v>8738.2419129999998</v>
      </c>
      <c r="BW58" s="65">
        <v>30.949150999999997</v>
      </c>
      <c r="BX58" s="65">
        <v>0</v>
      </c>
      <c r="BY58" s="65">
        <f t="shared" si="250"/>
        <v>30.949150999999997</v>
      </c>
      <c r="BZ58" s="65">
        <f t="shared" si="247"/>
        <v>10343.248335926872</v>
      </c>
      <c r="CA58" s="63"/>
    </row>
    <row r="59" spans="1:79" ht="12.75" customHeight="1">
      <c r="A59" s="6" t="s">
        <v>77</v>
      </c>
      <c r="B59" s="7" t="s">
        <v>78</v>
      </c>
      <c r="C59" s="65">
        <v>0</v>
      </c>
      <c r="D59" s="65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  <c r="O59" s="65">
        <v>0</v>
      </c>
      <c r="P59" s="65">
        <v>0</v>
      </c>
      <c r="Q59" s="65">
        <v>0</v>
      </c>
      <c r="R59" s="65">
        <v>0</v>
      </c>
      <c r="S59" s="65">
        <v>0</v>
      </c>
      <c r="T59" s="65">
        <v>0</v>
      </c>
      <c r="U59" s="65">
        <v>0</v>
      </c>
      <c r="V59" s="65">
        <v>0</v>
      </c>
      <c r="W59" s="65">
        <v>0</v>
      </c>
      <c r="X59" s="65">
        <v>8.884219107152397</v>
      </c>
      <c r="Y59" s="65">
        <v>0.69424159760688853</v>
      </c>
      <c r="Z59" s="65">
        <v>0</v>
      </c>
      <c r="AA59" s="65">
        <v>0</v>
      </c>
      <c r="AB59" s="65">
        <v>0</v>
      </c>
      <c r="AC59" s="65">
        <v>0</v>
      </c>
      <c r="AD59" s="65">
        <v>20.399999999999999</v>
      </c>
      <c r="AE59" s="65">
        <v>0</v>
      </c>
      <c r="AF59" s="65">
        <v>909.94872439999995</v>
      </c>
      <c r="AG59" s="65">
        <v>0</v>
      </c>
      <c r="AH59" s="65">
        <v>0</v>
      </c>
      <c r="AI59" s="65">
        <v>0</v>
      </c>
      <c r="AJ59" s="65">
        <v>0</v>
      </c>
      <c r="AK59" s="65">
        <v>0</v>
      </c>
      <c r="AL59" s="65">
        <v>0</v>
      </c>
      <c r="AM59" s="65">
        <v>0</v>
      </c>
      <c r="AN59" s="65">
        <v>0</v>
      </c>
      <c r="AO59" s="65">
        <v>0</v>
      </c>
      <c r="AP59" s="65">
        <v>0</v>
      </c>
      <c r="AQ59" s="65">
        <v>0</v>
      </c>
      <c r="AR59" s="65">
        <v>0</v>
      </c>
      <c r="AS59" s="65">
        <v>0</v>
      </c>
      <c r="AT59" s="65">
        <v>0</v>
      </c>
      <c r="AU59" s="65">
        <v>0</v>
      </c>
      <c r="AV59" s="65">
        <v>0</v>
      </c>
      <c r="AW59" s="65">
        <v>0</v>
      </c>
      <c r="AX59" s="65">
        <v>0</v>
      </c>
      <c r="AY59" s="65">
        <v>0</v>
      </c>
      <c r="AZ59" s="65">
        <v>0</v>
      </c>
      <c r="BA59" s="65">
        <v>0</v>
      </c>
      <c r="BB59" s="65">
        <v>0</v>
      </c>
      <c r="BC59" s="65">
        <v>0</v>
      </c>
      <c r="BD59" s="65">
        <v>0</v>
      </c>
      <c r="BE59" s="65">
        <v>0</v>
      </c>
      <c r="BF59" s="65">
        <v>0</v>
      </c>
      <c r="BG59" s="65">
        <v>0</v>
      </c>
      <c r="BH59" s="65">
        <v>0</v>
      </c>
      <c r="BI59" s="65">
        <v>0</v>
      </c>
      <c r="BJ59" s="65">
        <v>0</v>
      </c>
      <c r="BK59" s="65">
        <v>0</v>
      </c>
      <c r="BL59" s="65">
        <v>0</v>
      </c>
      <c r="BM59" s="65">
        <f t="shared" si="246"/>
        <v>939.92718510475925</v>
      </c>
      <c r="BN59" s="65">
        <v>2275.9676733199699</v>
      </c>
      <c r="BO59" s="65">
        <v>0</v>
      </c>
      <c r="BP59" s="65">
        <v>0</v>
      </c>
      <c r="BQ59" s="65">
        <v>0</v>
      </c>
      <c r="BR59" s="65">
        <f t="shared" si="248"/>
        <v>0</v>
      </c>
      <c r="BS59" s="65">
        <f t="shared" si="8"/>
        <v>2275.9676733199699</v>
      </c>
      <c r="BT59" s="65">
        <v>24255.892752</v>
      </c>
      <c r="BU59" s="65">
        <v>50</v>
      </c>
      <c r="BV59" s="65">
        <f t="shared" si="249"/>
        <v>24305.892752</v>
      </c>
      <c r="BW59" s="65">
        <v>235.05458400000001</v>
      </c>
      <c r="BX59" s="65">
        <v>0</v>
      </c>
      <c r="BY59" s="65">
        <f t="shared" si="250"/>
        <v>235.05458400000001</v>
      </c>
      <c r="BZ59" s="65">
        <f t="shared" si="247"/>
        <v>27756.842194424731</v>
      </c>
      <c r="CA59" s="63"/>
    </row>
    <row r="60" spans="1:79" ht="12.75" customHeight="1">
      <c r="A60" s="6" t="s">
        <v>79</v>
      </c>
      <c r="B60" s="7" t="s">
        <v>80</v>
      </c>
      <c r="C60" s="65">
        <v>0</v>
      </c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5">
        <v>0</v>
      </c>
      <c r="P60" s="65">
        <v>0</v>
      </c>
      <c r="Q60" s="65">
        <v>0</v>
      </c>
      <c r="R60" s="65">
        <v>0</v>
      </c>
      <c r="S60" s="65">
        <v>0</v>
      </c>
      <c r="T60" s="65">
        <v>0</v>
      </c>
      <c r="U60" s="65">
        <v>0</v>
      </c>
      <c r="V60" s="65">
        <v>2.4393387521846783</v>
      </c>
      <c r="W60" s="65">
        <v>0</v>
      </c>
      <c r="X60" s="65">
        <v>0</v>
      </c>
      <c r="Y60" s="65">
        <v>0</v>
      </c>
      <c r="Z60" s="65">
        <v>0</v>
      </c>
      <c r="AA60" s="65">
        <v>0</v>
      </c>
      <c r="AB60" s="65">
        <v>0</v>
      </c>
      <c r="AC60" s="65">
        <v>0</v>
      </c>
      <c r="AD60" s="65">
        <v>145.30000000000001</v>
      </c>
      <c r="AE60" s="65">
        <v>0</v>
      </c>
      <c r="AF60" s="65">
        <v>0</v>
      </c>
      <c r="AG60" s="65">
        <v>0</v>
      </c>
      <c r="AH60" s="65">
        <v>0</v>
      </c>
      <c r="AI60" s="65">
        <v>0</v>
      </c>
      <c r="AJ60" s="65">
        <v>0</v>
      </c>
      <c r="AK60" s="65">
        <v>0</v>
      </c>
      <c r="AL60" s="65">
        <v>0</v>
      </c>
      <c r="AM60" s="65">
        <v>0</v>
      </c>
      <c r="AN60" s="65">
        <v>0</v>
      </c>
      <c r="AO60" s="65">
        <v>88.681386099999997</v>
      </c>
      <c r="AP60" s="65">
        <v>0</v>
      </c>
      <c r="AQ60" s="65">
        <v>0</v>
      </c>
      <c r="AR60" s="65">
        <v>0</v>
      </c>
      <c r="AS60" s="65">
        <v>0</v>
      </c>
      <c r="AT60" s="65">
        <v>0</v>
      </c>
      <c r="AU60" s="65">
        <v>0</v>
      </c>
      <c r="AV60" s="65">
        <v>0</v>
      </c>
      <c r="AW60" s="65">
        <v>0</v>
      </c>
      <c r="AX60" s="65">
        <v>0</v>
      </c>
      <c r="AY60" s="65">
        <v>0</v>
      </c>
      <c r="AZ60" s="65">
        <v>0</v>
      </c>
      <c r="BA60" s="65">
        <v>0</v>
      </c>
      <c r="BB60" s="65">
        <v>0</v>
      </c>
      <c r="BC60" s="65">
        <v>0</v>
      </c>
      <c r="BD60" s="65">
        <v>0</v>
      </c>
      <c r="BE60" s="65">
        <v>0</v>
      </c>
      <c r="BF60" s="65">
        <v>0</v>
      </c>
      <c r="BG60" s="65">
        <v>0</v>
      </c>
      <c r="BH60" s="65">
        <v>0</v>
      </c>
      <c r="BI60" s="65">
        <v>0</v>
      </c>
      <c r="BJ60" s="65">
        <v>0</v>
      </c>
      <c r="BK60" s="65">
        <v>0</v>
      </c>
      <c r="BL60" s="65">
        <v>0</v>
      </c>
      <c r="BM60" s="65">
        <f t="shared" si="246"/>
        <v>236.42072485218469</v>
      </c>
      <c r="BN60" s="65">
        <v>896.2573914619602</v>
      </c>
      <c r="BO60" s="65">
        <v>0</v>
      </c>
      <c r="BP60" s="65">
        <v>0</v>
      </c>
      <c r="BQ60" s="65">
        <v>0</v>
      </c>
      <c r="BR60" s="65">
        <f t="shared" si="248"/>
        <v>0</v>
      </c>
      <c r="BS60" s="65">
        <f t="shared" si="8"/>
        <v>896.2573914619602</v>
      </c>
      <c r="BT60" s="65">
        <v>6633.9849539999996</v>
      </c>
      <c r="BU60" s="65">
        <v>200</v>
      </c>
      <c r="BV60" s="65">
        <f t="shared" si="249"/>
        <v>6833.9849539999996</v>
      </c>
      <c r="BW60" s="65">
        <v>0.86492400000000003</v>
      </c>
      <c r="BX60" s="65">
        <v>0</v>
      </c>
      <c r="BY60" s="65">
        <f t="shared" si="250"/>
        <v>0.86492400000000003</v>
      </c>
      <c r="BZ60" s="65">
        <f t="shared" si="247"/>
        <v>7967.527994314145</v>
      </c>
      <c r="CA60" s="63"/>
    </row>
    <row r="61" spans="1:79" ht="12.75" customHeight="1">
      <c r="A61" s="6" t="s">
        <v>81</v>
      </c>
      <c r="B61" s="7" t="s">
        <v>82</v>
      </c>
      <c r="C61" s="65">
        <v>0</v>
      </c>
      <c r="D61" s="65">
        <v>0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  <c r="O61" s="65">
        <v>2.8975030058889364</v>
      </c>
      <c r="P61" s="65">
        <v>0</v>
      </c>
      <c r="Q61" s="65">
        <v>0</v>
      </c>
      <c r="R61" s="65">
        <v>0</v>
      </c>
      <c r="S61" s="65">
        <v>0</v>
      </c>
      <c r="T61" s="65">
        <v>0</v>
      </c>
      <c r="U61" s="65">
        <v>0</v>
      </c>
      <c r="V61" s="65">
        <v>0</v>
      </c>
      <c r="W61" s="65">
        <v>49.187333126401533</v>
      </c>
      <c r="X61" s="65">
        <v>42.235115376095038</v>
      </c>
      <c r="Y61" s="65">
        <v>177.89212645540016</v>
      </c>
      <c r="Z61" s="65">
        <v>0</v>
      </c>
      <c r="AA61" s="65">
        <v>0</v>
      </c>
      <c r="AB61" s="65">
        <v>0</v>
      </c>
      <c r="AC61" s="65">
        <v>0</v>
      </c>
      <c r="AD61" s="65">
        <v>0</v>
      </c>
      <c r="AE61" s="65">
        <v>2850.5836649786133</v>
      </c>
      <c r="AF61" s="65">
        <v>0</v>
      </c>
      <c r="AG61" s="65">
        <v>0</v>
      </c>
      <c r="AH61" s="65">
        <v>0</v>
      </c>
      <c r="AI61" s="65">
        <v>0</v>
      </c>
      <c r="AJ61" s="65">
        <v>0</v>
      </c>
      <c r="AK61" s="65">
        <v>0</v>
      </c>
      <c r="AL61" s="65">
        <v>0</v>
      </c>
      <c r="AM61" s="65">
        <v>0</v>
      </c>
      <c r="AN61" s="65">
        <v>0</v>
      </c>
      <c r="AO61" s="65">
        <v>0</v>
      </c>
      <c r="AP61" s="65">
        <v>0</v>
      </c>
      <c r="AQ61" s="65">
        <v>0</v>
      </c>
      <c r="AR61" s="65">
        <v>0</v>
      </c>
      <c r="AS61" s="65">
        <v>1233.5995862304942</v>
      </c>
      <c r="AT61" s="65">
        <v>0</v>
      </c>
      <c r="AU61" s="65">
        <v>0</v>
      </c>
      <c r="AV61" s="65">
        <v>0</v>
      </c>
      <c r="AW61" s="65">
        <v>0</v>
      </c>
      <c r="AX61" s="65">
        <v>0</v>
      </c>
      <c r="AY61" s="65">
        <v>0</v>
      </c>
      <c r="AZ61" s="65">
        <v>0</v>
      </c>
      <c r="BA61" s="65">
        <v>0</v>
      </c>
      <c r="BB61" s="65">
        <v>0</v>
      </c>
      <c r="BC61" s="65">
        <v>0</v>
      </c>
      <c r="BD61" s="65">
        <v>0</v>
      </c>
      <c r="BE61" s="65">
        <v>0</v>
      </c>
      <c r="BF61" s="65">
        <v>0</v>
      </c>
      <c r="BG61" s="65">
        <v>0</v>
      </c>
      <c r="BH61" s="65">
        <v>0</v>
      </c>
      <c r="BI61" s="65">
        <v>0</v>
      </c>
      <c r="BJ61" s="65">
        <v>0</v>
      </c>
      <c r="BK61" s="65">
        <v>0</v>
      </c>
      <c r="BL61" s="65">
        <v>0</v>
      </c>
      <c r="BM61" s="65">
        <f t="shared" si="246"/>
        <v>4356.3953291728931</v>
      </c>
      <c r="BN61" s="65">
        <v>1513.5220262015098</v>
      </c>
      <c r="BO61" s="65">
        <v>0</v>
      </c>
      <c r="BP61" s="65">
        <v>0</v>
      </c>
      <c r="BQ61" s="65">
        <v>0</v>
      </c>
      <c r="BR61" s="65">
        <f t="shared" si="248"/>
        <v>0</v>
      </c>
      <c r="BS61" s="65">
        <f t="shared" si="8"/>
        <v>1513.5220262015098</v>
      </c>
      <c r="BT61" s="65">
        <v>8771.3801999999996</v>
      </c>
      <c r="BU61" s="65">
        <v>-1</v>
      </c>
      <c r="BV61" s="65">
        <f t="shared" si="249"/>
        <v>8770.3801999999996</v>
      </c>
      <c r="BW61" s="65">
        <v>421.25057400000009</v>
      </c>
      <c r="BX61" s="65">
        <v>0</v>
      </c>
      <c r="BY61" s="65">
        <f t="shared" si="250"/>
        <v>421.25057400000009</v>
      </c>
      <c r="BZ61" s="65">
        <f t="shared" si="247"/>
        <v>15061.548129374403</v>
      </c>
      <c r="CA61" s="63"/>
    </row>
    <row r="62" spans="1:79" ht="12.75" customHeight="1">
      <c r="A62" s="6" t="s">
        <v>83</v>
      </c>
      <c r="B62" s="7" t="s">
        <v>84</v>
      </c>
      <c r="C62" s="65">
        <v>0</v>
      </c>
      <c r="D62" s="65">
        <v>41.776568330541721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0</v>
      </c>
      <c r="P62" s="65">
        <v>0</v>
      </c>
      <c r="Q62" s="65">
        <v>0</v>
      </c>
      <c r="R62" s="65">
        <v>0</v>
      </c>
      <c r="S62" s="65">
        <v>0</v>
      </c>
      <c r="T62" s="65">
        <v>0</v>
      </c>
      <c r="U62" s="65">
        <v>0</v>
      </c>
      <c r="V62" s="65">
        <v>0</v>
      </c>
      <c r="W62" s="65">
        <v>313.80514209282103</v>
      </c>
      <c r="X62" s="65">
        <v>0</v>
      </c>
      <c r="Y62" s="65">
        <v>0</v>
      </c>
      <c r="Z62" s="65">
        <v>0</v>
      </c>
      <c r="AA62" s="65">
        <v>0</v>
      </c>
      <c r="AB62" s="65">
        <v>0</v>
      </c>
      <c r="AC62" s="65">
        <v>0</v>
      </c>
      <c r="AD62" s="65">
        <v>0</v>
      </c>
      <c r="AE62" s="65">
        <v>0</v>
      </c>
      <c r="AF62" s="65">
        <v>0</v>
      </c>
      <c r="AG62" s="65">
        <v>0</v>
      </c>
      <c r="AH62" s="65">
        <v>0</v>
      </c>
      <c r="AI62" s="65">
        <v>0</v>
      </c>
      <c r="AJ62" s="65">
        <v>0</v>
      </c>
      <c r="AK62" s="65">
        <v>0</v>
      </c>
      <c r="AL62" s="65">
        <v>0</v>
      </c>
      <c r="AM62" s="65">
        <v>0</v>
      </c>
      <c r="AN62" s="65">
        <v>0</v>
      </c>
      <c r="AO62" s="65">
        <v>792.06284069999992</v>
      </c>
      <c r="AP62" s="65">
        <v>11</v>
      </c>
      <c r="AQ62" s="65">
        <v>0</v>
      </c>
      <c r="AR62" s="65">
        <v>0</v>
      </c>
      <c r="AS62" s="65">
        <v>0</v>
      </c>
      <c r="AT62" s="65">
        <v>0</v>
      </c>
      <c r="AU62" s="65">
        <v>0</v>
      </c>
      <c r="AV62" s="65">
        <v>0</v>
      </c>
      <c r="AW62" s="65">
        <v>0</v>
      </c>
      <c r="AX62" s="65">
        <v>0</v>
      </c>
      <c r="AY62" s="65">
        <v>0</v>
      </c>
      <c r="AZ62" s="65">
        <v>0</v>
      </c>
      <c r="BA62" s="65">
        <v>0</v>
      </c>
      <c r="BB62" s="65">
        <v>0</v>
      </c>
      <c r="BC62" s="65">
        <v>0</v>
      </c>
      <c r="BD62" s="65">
        <v>0</v>
      </c>
      <c r="BE62" s="65">
        <v>0</v>
      </c>
      <c r="BF62" s="65">
        <v>0</v>
      </c>
      <c r="BG62" s="65">
        <v>0</v>
      </c>
      <c r="BH62" s="65">
        <v>0</v>
      </c>
      <c r="BI62" s="65">
        <v>0</v>
      </c>
      <c r="BJ62" s="65">
        <v>0</v>
      </c>
      <c r="BK62" s="65">
        <v>0</v>
      </c>
      <c r="BL62" s="65">
        <v>0</v>
      </c>
      <c r="BM62" s="65">
        <f t="shared" si="246"/>
        <v>1158.6445511233628</v>
      </c>
      <c r="BN62" s="65">
        <v>10876.318997874499</v>
      </c>
      <c r="BO62" s="65">
        <v>0</v>
      </c>
      <c r="BP62" s="65">
        <v>0</v>
      </c>
      <c r="BQ62" s="65">
        <v>0</v>
      </c>
      <c r="BR62" s="65">
        <f t="shared" si="248"/>
        <v>0</v>
      </c>
      <c r="BS62" s="65">
        <f t="shared" si="8"/>
        <v>10876.318997874499</v>
      </c>
      <c r="BT62" s="65">
        <v>7842.1524280000003</v>
      </c>
      <c r="BU62" s="65">
        <v>4</v>
      </c>
      <c r="BV62" s="65">
        <f t="shared" si="249"/>
        <v>7846.1524280000003</v>
      </c>
      <c r="BW62" s="65">
        <v>292.18495200000001</v>
      </c>
      <c r="BX62" s="65">
        <v>0</v>
      </c>
      <c r="BY62" s="65">
        <f t="shared" si="250"/>
        <v>292.18495200000001</v>
      </c>
      <c r="BZ62" s="65">
        <f t="shared" si="247"/>
        <v>20173.300928997862</v>
      </c>
      <c r="CA62" s="63"/>
    </row>
    <row r="63" spans="1:79" ht="12.75" customHeight="1">
      <c r="A63" s="6" t="s">
        <v>85</v>
      </c>
      <c r="B63" s="7" t="s">
        <v>86</v>
      </c>
      <c r="C63" s="65">
        <v>0</v>
      </c>
      <c r="D63" s="65">
        <v>0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5">
        <v>0</v>
      </c>
      <c r="N63" s="65">
        <v>0</v>
      </c>
      <c r="O63" s="65">
        <v>0</v>
      </c>
      <c r="P63" s="65">
        <v>0</v>
      </c>
      <c r="Q63" s="65">
        <v>0</v>
      </c>
      <c r="R63" s="65">
        <v>0</v>
      </c>
      <c r="S63" s="65">
        <v>0</v>
      </c>
      <c r="T63" s="65">
        <v>0</v>
      </c>
      <c r="U63" s="65">
        <v>0</v>
      </c>
      <c r="V63" s="65">
        <v>0</v>
      </c>
      <c r="W63" s="65">
        <v>0</v>
      </c>
      <c r="X63" s="65">
        <v>0</v>
      </c>
      <c r="Y63" s="65">
        <v>0</v>
      </c>
      <c r="Z63" s="65">
        <v>0</v>
      </c>
      <c r="AA63" s="65">
        <v>0</v>
      </c>
      <c r="AB63" s="65">
        <v>0</v>
      </c>
      <c r="AC63" s="65">
        <v>0</v>
      </c>
      <c r="AD63" s="65">
        <v>0</v>
      </c>
      <c r="AE63" s="65">
        <v>0</v>
      </c>
      <c r="AF63" s="65">
        <v>0</v>
      </c>
      <c r="AG63" s="65">
        <v>0</v>
      </c>
      <c r="AH63" s="65">
        <v>0</v>
      </c>
      <c r="AI63" s="65">
        <v>0</v>
      </c>
      <c r="AJ63" s="65">
        <v>0</v>
      </c>
      <c r="AK63" s="65">
        <v>0</v>
      </c>
      <c r="AL63" s="65">
        <v>0</v>
      </c>
      <c r="AM63" s="65">
        <v>0</v>
      </c>
      <c r="AN63" s="65">
        <v>0</v>
      </c>
      <c r="AO63" s="65">
        <v>0</v>
      </c>
      <c r="AP63" s="65">
        <v>0</v>
      </c>
      <c r="AQ63" s="65">
        <v>0</v>
      </c>
      <c r="AR63" s="65">
        <v>0</v>
      </c>
      <c r="AS63" s="65">
        <v>0</v>
      </c>
      <c r="AT63" s="65">
        <v>0</v>
      </c>
      <c r="AU63" s="65">
        <v>0</v>
      </c>
      <c r="AV63" s="65">
        <v>0</v>
      </c>
      <c r="AW63" s="65">
        <v>0</v>
      </c>
      <c r="AX63" s="65">
        <v>0</v>
      </c>
      <c r="AY63" s="65">
        <v>0</v>
      </c>
      <c r="AZ63" s="65">
        <v>0</v>
      </c>
      <c r="BA63" s="65">
        <v>0</v>
      </c>
      <c r="BB63" s="65">
        <v>0</v>
      </c>
      <c r="BC63" s="65">
        <v>0</v>
      </c>
      <c r="BD63" s="65">
        <v>0</v>
      </c>
      <c r="BE63" s="65">
        <v>0</v>
      </c>
      <c r="BF63" s="65">
        <v>0</v>
      </c>
      <c r="BG63" s="65">
        <v>0</v>
      </c>
      <c r="BH63" s="65">
        <v>0</v>
      </c>
      <c r="BI63" s="65">
        <v>0</v>
      </c>
      <c r="BJ63" s="65">
        <v>0</v>
      </c>
      <c r="BK63" s="65">
        <v>0</v>
      </c>
      <c r="BL63" s="65">
        <v>0</v>
      </c>
      <c r="BM63" s="65">
        <f t="shared" si="246"/>
        <v>0</v>
      </c>
      <c r="BN63" s="65">
        <v>3306.6717416036004</v>
      </c>
      <c r="BO63" s="65">
        <v>0</v>
      </c>
      <c r="BP63" s="65">
        <v>0</v>
      </c>
      <c r="BQ63" s="65">
        <v>0</v>
      </c>
      <c r="BR63" s="65">
        <f t="shared" si="248"/>
        <v>0</v>
      </c>
      <c r="BS63" s="65">
        <f t="shared" si="8"/>
        <v>3306.6717416036004</v>
      </c>
      <c r="BT63" s="65">
        <v>1730.373061</v>
      </c>
      <c r="BU63" s="65">
        <v>-11</v>
      </c>
      <c r="BV63" s="65">
        <f t="shared" si="249"/>
        <v>1719.373061</v>
      </c>
      <c r="BW63" s="65">
        <v>46.474942999999996</v>
      </c>
      <c r="BX63" s="65">
        <v>0</v>
      </c>
      <c r="BY63" s="65">
        <f t="shared" si="250"/>
        <v>46.474942999999996</v>
      </c>
      <c r="BZ63" s="65">
        <f t="shared" si="247"/>
        <v>5072.5197456036003</v>
      </c>
      <c r="CA63" s="63"/>
    </row>
    <row r="64" spans="1:79" ht="12.75" customHeight="1">
      <c r="A64" s="6" t="s">
        <v>87</v>
      </c>
      <c r="B64" s="7" t="s">
        <v>88</v>
      </c>
      <c r="C64" s="65">
        <v>0</v>
      </c>
      <c r="D64" s="65">
        <v>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  <c r="O64" s="65">
        <v>0</v>
      </c>
      <c r="P64" s="65">
        <v>0</v>
      </c>
      <c r="Q64" s="65">
        <v>0</v>
      </c>
      <c r="R64" s="65">
        <v>0</v>
      </c>
      <c r="S64" s="65">
        <v>0</v>
      </c>
      <c r="T64" s="65">
        <v>0</v>
      </c>
      <c r="U64" s="65">
        <v>0</v>
      </c>
      <c r="V64" s="65">
        <v>0</v>
      </c>
      <c r="W64" s="65">
        <v>0</v>
      </c>
      <c r="X64" s="65">
        <v>0</v>
      </c>
      <c r="Y64" s="65">
        <v>0</v>
      </c>
      <c r="Z64" s="65">
        <v>43.688755176364893</v>
      </c>
      <c r="AA64" s="65">
        <v>0</v>
      </c>
      <c r="AB64" s="65">
        <v>0</v>
      </c>
      <c r="AC64" s="65">
        <v>0</v>
      </c>
      <c r="AD64" s="65">
        <v>0</v>
      </c>
      <c r="AE64" s="65">
        <v>0</v>
      </c>
      <c r="AF64" s="65">
        <v>0</v>
      </c>
      <c r="AG64" s="65">
        <v>0</v>
      </c>
      <c r="AH64" s="65">
        <v>0</v>
      </c>
      <c r="AI64" s="65">
        <v>0</v>
      </c>
      <c r="AJ64" s="65">
        <v>0</v>
      </c>
      <c r="AK64" s="65">
        <v>0</v>
      </c>
      <c r="AL64" s="65">
        <v>0</v>
      </c>
      <c r="AM64" s="65">
        <v>0</v>
      </c>
      <c r="AN64" s="65">
        <v>0</v>
      </c>
      <c r="AO64" s="65">
        <v>0</v>
      </c>
      <c r="AP64" s="65">
        <v>0</v>
      </c>
      <c r="AQ64" s="65">
        <v>0</v>
      </c>
      <c r="AR64" s="65">
        <v>0</v>
      </c>
      <c r="AS64" s="65">
        <v>0</v>
      </c>
      <c r="AT64" s="65">
        <v>0</v>
      </c>
      <c r="AU64" s="65">
        <v>0</v>
      </c>
      <c r="AV64" s="65">
        <v>0</v>
      </c>
      <c r="AW64" s="65">
        <v>0</v>
      </c>
      <c r="AX64" s="65">
        <v>0</v>
      </c>
      <c r="AY64" s="65">
        <v>0</v>
      </c>
      <c r="AZ64" s="65">
        <v>0</v>
      </c>
      <c r="BA64" s="65">
        <v>0</v>
      </c>
      <c r="BB64" s="65">
        <v>0.7</v>
      </c>
      <c r="BC64" s="65">
        <v>44.3</v>
      </c>
      <c r="BD64" s="65">
        <v>0</v>
      </c>
      <c r="BE64" s="65">
        <v>0.1</v>
      </c>
      <c r="BF64" s="65">
        <v>1.5</v>
      </c>
      <c r="BG64" s="65">
        <v>0</v>
      </c>
      <c r="BH64" s="65">
        <v>0</v>
      </c>
      <c r="BI64" s="65">
        <v>0</v>
      </c>
      <c r="BJ64" s="65">
        <v>0</v>
      </c>
      <c r="BK64" s="65">
        <v>0</v>
      </c>
      <c r="BL64" s="65">
        <v>0</v>
      </c>
      <c r="BM64" s="65">
        <f t="shared" si="246"/>
        <v>90.288755176364887</v>
      </c>
      <c r="BN64" s="65">
        <v>41184.986061722797</v>
      </c>
      <c r="BO64" s="65">
        <v>0</v>
      </c>
      <c r="BP64" s="65">
        <v>0</v>
      </c>
      <c r="BQ64" s="65">
        <v>0</v>
      </c>
      <c r="BR64" s="65">
        <f t="shared" si="248"/>
        <v>0</v>
      </c>
      <c r="BS64" s="65">
        <f t="shared" si="8"/>
        <v>41184.986061722797</v>
      </c>
      <c r="BT64" s="65">
        <v>9590.026781999999</v>
      </c>
      <c r="BU64" s="65">
        <v>300</v>
      </c>
      <c r="BV64" s="65">
        <f t="shared" si="249"/>
        <v>9890.026781999999</v>
      </c>
      <c r="BW64" s="65">
        <v>1045.710266</v>
      </c>
      <c r="BX64" s="65">
        <v>0</v>
      </c>
      <c r="BY64" s="65">
        <f t="shared" si="250"/>
        <v>1045.710266</v>
      </c>
      <c r="BZ64" s="65">
        <f t="shared" si="247"/>
        <v>52211.011864899163</v>
      </c>
      <c r="CA64" s="63"/>
    </row>
    <row r="65" spans="1:79" ht="12.75" customHeight="1">
      <c r="A65" s="4" t="s">
        <v>89</v>
      </c>
      <c r="B65" s="5" t="s">
        <v>90</v>
      </c>
      <c r="C65" s="64">
        <f>C66+C67</f>
        <v>0</v>
      </c>
      <c r="D65" s="64">
        <f t="shared" ref="D65:BP65" si="251">D66+D67</f>
        <v>0</v>
      </c>
      <c r="E65" s="64">
        <f t="shared" si="251"/>
        <v>0</v>
      </c>
      <c r="F65" s="64">
        <f t="shared" si="251"/>
        <v>0</v>
      </c>
      <c r="G65" s="64">
        <f t="shared" si="251"/>
        <v>0</v>
      </c>
      <c r="H65" s="64">
        <f t="shared" si="251"/>
        <v>0</v>
      </c>
      <c r="I65" s="64">
        <f t="shared" si="251"/>
        <v>0</v>
      </c>
      <c r="J65" s="64">
        <f t="shared" si="251"/>
        <v>0</v>
      </c>
      <c r="K65" s="64">
        <f t="shared" si="251"/>
        <v>0</v>
      </c>
      <c r="L65" s="64">
        <f t="shared" si="251"/>
        <v>0</v>
      </c>
      <c r="M65" s="64">
        <f t="shared" si="251"/>
        <v>0</v>
      </c>
      <c r="N65" s="64">
        <f t="shared" si="251"/>
        <v>0</v>
      </c>
      <c r="O65" s="64">
        <f t="shared" si="251"/>
        <v>0</v>
      </c>
      <c r="P65" s="64">
        <f t="shared" si="251"/>
        <v>0</v>
      </c>
      <c r="Q65" s="64">
        <f t="shared" si="251"/>
        <v>0</v>
      </c>
      <c r="R65" s="64">
        <f t="shared" si="251"/>
        <v>0</v>
      </c>
      <c r="S65" s="64">
        <f t="shared" si="251"/>
        <v>0</v>
      </c>
      <c r="T65" s="64">
        <f t="shared" si="251"/>
        <v>0</v>
      </c>
      <c r="U65" s="64">
        <f t="shared" si="251"/>
        <v>0</v>
      </c>
      <c r="V65" s="64">
        <f t="shared" si="251"/>
        <v>0</v>
      </c>
      <c r="W65" s="64">
        <f t="shared" si="251"/>
        <v>0</v>
      </c>
      <c r="X65" s="64">
        <f t="shared" si="251"/>
        <v>0</v>
      </c>
      <c r="Y65" s="64">
        <f t="shared" si="251"/>
        <v>0</v>
      </c>
      <c r="Z65" s="64">
        <f t="shared" si="251"/>
        <v>0</v>
      </c>
      <c r="AA65" s="64">
        <f t="shared" si="251"/>
        <v>0</v>
      </c>
      <c r="AB65" s="64">
        <f t="shared" si="251"/>
        <v>0</v>
      </c>
      <c r="AC65" s="64">
        <f t="shared" si="251"/>
        <v>0</v>
      </c>
      <c r="AD65" s="64">
        <f t="shared" si="251"/>
        <v>0</v>
      </c>
      <c r="AE65" s="64">
        <f t="shared" si="251"/>
        <v>18414.642358151999</v>
      </c>
      <c r="AF65" s="64">
        <f t="shared" si="251"/>
        <v>0</v>
      </c>
      <c r="AG65" s="64">
        <f t="shared" si="251"/>
        <v>0</v>
      </c>
      <c r="AH65" s="64">
        <f t="shared" si="251"/>
        <v>0</v>
      </c>
      <c r="AI65" s="64">
        <f t="shared" si="251"/>
        <v>0</v>
      </c>
      <c r="AJ65" s="64">
        <f t="shared" si="251"/>
        <v>0</v>
      </c>
      <c r="AK65" s="64">
        <f t="shared" si="251"/>
        <v>0</v>
      </c>
      <c r="AL65" s="64">
        <f t="shared" si="251"/>
        <v>0</v>
      </c>
      <c r="AM65" s="64">
        <f t="shared" si="251"/>
        <v>0</v>
      </c>
      <c r="AN65" s="64">
        <f t="shared" si="251"/>
        <v>0</v>
      </c>
      <c r="AO65" s="64">
        <f t="shared" si="251"/>
        <v>0</v>
      </c>
      <c r="AP65" s="64">
        <f t="shared" si="251"/>
        <v>0</v>
      </c>
      <c r="AQ65" s="64">
        <f t="shared" si="251"/>
        <v>534.9</v>
      </c>
      <c r="AR65" s="64">
        <f t="shared" si="251"/>
        <v>0</v>
      </c>
      <c r="AS65" s="64">
        <f t="shared" si="251"/>
        <v>9759.581987187199</v>
      </c>
      <c r="AT65" s="64">
        <f t="shared" si="251"/>
        <v>0</v>
      </c>
      <c r="AU65" s="64">
        <f t="shared" si="251"/>
        <v>0</v>
      </c>
      <c r="AV65" s="64">
        <f t="shared" si="251"/>
        <v>0</v>
      </c>
      <c r="AW65" s="64">
        <f t="shared" si="251"/>
        <v>0</v>
      </c>
      <c r="AX65" s="64">
        <f t="shared" si="251"/>
        <v>0</v>
      </c>
      <c r="AY65" s="64">
        <f t="shared" si="251"/>
        <v>0</v>
      </c>
      <c r="AZ65" s="64">
        <f t="shared" si="251"/>
        <v>0</v>
      </c>
      <c r="BA65" s="64">
        <f t="shared" si="251"/>
        <v>0</v>
      </c>
      <c r="BB65" s="64">
        <f t="shared" si="251"/>
        <v>0</v>
      </c>
      <c r="BC65" s="64">
        <f t="shared" si="251"/>
        <v>0</v>
      </c>
      <c r="BD65" s="64">
        <f t="shared" si="251"/>
        <v>0</v>
      </c>
      <c r="BE65" s="64">
        <f t="shared" si="251"/>
        <v>0</v>
      </c>
      <c r="BF65" s="64">
        <f t="shared" si="251"/>
        <v>0</v>
      </c>
      <c r="BG65" s="64">
        <f t="shared" si="251"/>
        <v>0</v>
      </c>
      <c r="BH65" s="64">
        <f t="shared" si="251"/>
        <v>0</v>
      </c>
      <c r="BI65" s="64">
        <f t="shared" si="251"/>
        <v>0</v>
      </c>
      <c r="BJ65" s="64">
        <f t="shared" si="251"/>
        <v>153.97724735426453</v>
      </c>
      <c r="BK65" s="64">
        <f t="shared" si="251"/>
        <v>0</v>
      </c>
      <c r="BL65" s="64">
        <f t="shared" si="251"/>
        <v>0</v>
      </c>
      <c r="BM65" s="64">
        <f>BM66+BM67</f>
        <v>28863.101592693463</v>
      </c>
      <c r="BN65" s="64">
        <f t="shared" si="251"/>
        <v>3515.7000000000003</v>
      </c>
      <c r="BO65" s="64">
        <f t="shared" si="251"/>
        <v>0</v>
      </c>
      <c r="BP65" s="64">
        <f t="shared" si="251"/>
        <v>0</v>
      </c>
      <c r="BQ65" s="64">
        <f t="shared" ref="BQ65:BZ65" si="252">BQ66+BQ67</f>
        <v>0</v>
      </c>
      <c r="BR65" s="64">
        <f t="shared" si="252"/>
        <v>0</v>
      </c>
      <c r="BS65" s="64">
        <f t="shared" si="252"/>
        <v>3515.7000000000003</v>
      </c>
      <c r="BT65" s="64">
        <v>213050.325096304</v>
      </c>
      <c r="BU65" s="64">
        <v>200.2</v>
      </c>
      <c r="BV65" s="64">
        <f t="shared" si="252"/>
        <v>213250.52509630402</v>
      </c>
      <c r="BW65" s="64">
        <f t="shared" si="252"/>
        <v>0</v>
      </c>
      <c r="BX65" s="64">
        <f t="shared" si="252"/>
        <v>0</v>
      </c>
      <c r="BY65" s="64">
        <f t="shared" si="252"/>
        <v>0</v>
      </c>
      <c r="BZ65" s="64">
        <f t="shared" si="252"/>
        <v>245629.32668899748</v>
      </c>
      <c r="CA65" s="63"/>
    </row>
    <row r="66" spans="1:79" ht="12.75" customHeight="1">
      <c r="A66" s="6" t="s">
        <v>91</v>
      </c>
      <c r="B66" s="7" t="s">
        <v>92</v>
      </c>
      <c r="C66" s="65">
        <v>0</v>
      </c>
      <c r="D66" s="65">
        <v>0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  <c r="J66" s="65">
        <v>0</v>
      </c>
      <c r="K66" s="65">
        <v>0</v>
      </c>
      <c r="L66" s="65">
        <v>0</v>
      </c>
      <c r="M66" s="65">
        <v>0</v>
      </c>
      <c r="N66" s="65">
        <v>0</v>
      </c>
      <c r="O66" s="65">
        <v>0</v>
      </c>
      <c r="P66" s="65">
        <v>0</v>
      </c>
      <c r="Q66" s="65">
        <v>0</v>
      </c>
      <c r="R66" s="65">
        <v>0</v>
      </c>
      <c r="S66" s="65">
        <v>0</v>
      </c>
      <c r="T66" s="65">
        <v>0</v>
      </c>
      <c r="U66" s="65">
        <v>0</v>
      </c>
      <c r="V66" s="65">
        <v>0</v>
      </c>
      <c r="W66" s="65">
        <v>0</v>
      </c>
      <c r="X66" s="65">
        <v>0</v>
      </c>
      <c r="Y66" s="65">
        <v>0</v>
      </c>
      <c r="Z66" s="65">
        <v>0</v>
      </c>
      <c r="AA66" s="65">
        <v>0</v>
      </c>
      <c r="AB66" s="65">
        <v>0</v>
      </c>
      <c r="AC66" s="65">
        <v>0</v>
      </c>
      <c r="AD66" s="65">
        <v>0</v>
      </c>
      <c r="AE66" s="65">
        <v>0</v>
      </c>
      <c r="AF66" s="65">
        <v>0</v>
      </c>
      <c r="AG66" s="65">
        <v>0</v>
      </c>
      <c r="AH66" s="65">
        <v>0</v>
      </c>
      <c r="AI66" s="65">
        <v>0</v>
      </c>
      <c r="AJ66" s="65">
        <v>0</v>
      </c>
      <c r="AK66" s="65">
        <v>0</v>
      </c>
      <c r="AL66" s="65">
        <v>0</v>
      </c>
      <c r="AM66" s="65">
        <v>0</v>
      </c>
      <c r="AN66" s="65">
        <v>0</v>
      </c>
      <c r="AO66" s="65">
        <v>0</v>
      </c>
      <c r="AP66" s="65">
        <v>0</v>
      </c>
      <c r="AQ66" s="65">
        <v>0</v>
      </c>
      <c r="AR66" s="65">
        <v>0</v>
      </c>
      <c r="AS66" s="65">
        <v>0</v>
      </c>
      <c r="AT66" s="65">
        <v>0</v>
      </c>
      <c r="AU66" s="65">
        <v>0</v>
      </c>
      <c r="AV66" s="65">
        <v>0</v>
      </c>
      <c r="AW66" s="65">
        <v>0</v>
      </c>
      <c r="AX66" s="65">
        <v>0</v>
      </c>
      <c r="AY66" s="65">
        <v>0</v>
      </c>
      <c r="AZ66" s="65">
        <v>0</v>
      </c>
      <c r="BA66" s="65">
        <v>0</v>
      </c>
      <c r="BB66" s="65">
        <v>0</v>
      </c>
      <c r="BC66" s="65">
        <v>0</v>
      </c>
      <c r="BD66" s="65">
        <v>0</v>
      </c>
      <c r="BE66" s="65">
        <v>0</v>
      </c>
      <c r="BF66" s="65">
        <v>0</v>
      </c>
      <c r="BG66" s="65">
        <v>0</v>
      </c>
      <c r="BH66" s="65">
        <v>0</v>
      </c>
      <c r="BI66" s="65">
        <v>0</v>
      </c>
      <c r="BJ66" s="65">
        <v>143.88069828058519</v>
      </c>
      <c r="BK66" s="65">
        <v>0</v>
      </c>
      <c r="BL66" s="65">
        <v>0</v>
      </c>
      <c r="BM66" s="65">
        <f>SUM(C66:BL66)</f>
        <v>143.88069828058519</v>
      </c>
      <c r="BN66" s="65">
        <v>2624.3</v>
      </c>
      <c r="BO66" s="65">
        <v>0</v>
      </c>
      <c r="BP66" s="65">
        <v>0</v>
      </c>
      <c r="BQ66" s="65">
        <v>0</v>
      </c>
      <c r="BR66" s="65">
        <f>BP66+BQ66</f>
        <v>0</v>
      </c>
      <c r="BS66" s="65">
        <f t="shared" si="8"/>
        <v>2624.3</v>
      </c>
      <c r="BT66" s="65">
        <v>213050.325096304</v>
      </c>
      <c r="BU66" s="65">
        <v>200.2</v>
      </c>
      <c r="BV66" s="65">
        <f>BT66+BU66</f>
        <v>213250.52509630402</v>
      </c>
      <c r="BW66" s="65">
        <v>0</v>
      </c>
      <c r="BX66" s="65">
        <v>0</v>
      </c>
      <c r="BY66" s="65">
        <f>BW66+BX66</f>
        <v>0</v>
      </c>
      <c r="BZ66" s="65">
        <f>BM66+BS66+BV66+BY66</f>
        <v>216018.70579458459</v>
      </c>
      <c r="CA66" s="63"/>
    </row>
    <row r="67" spans="1:79" ht="12.75" customHeight="1">
      <c r="A67" s="6" t="s">
        <v>93</v>
      </c>
      <c r="B67" s="7" t="s">
        <v>94</v>
      </c>
      <c r="C67" s="65">
        <v>0</v>
      </c>
      <c r="D67" s="65">
        <v>0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5">
        <v>0</v>
      </c>
      <c r="K67" s="65">
        <v>0</v>
      </c>
      <c r="L67" s="65">
        <v>0</v>
      </c>
      <c r="M67" s="65">
        <v>0</v>
      </c>
      <c r="N67" s="65">
        <v>0</v>
      </c>
      <c r="O67" s="65">
        <v>0</v>
      </c>
      <c r="P67" s="65">
        <v>0</v>
      </c>
      <c r="Q67" s="65">
        <v>0</v>
      </c>
      <c r="R67" s="65">
        <v>0</v>
      </c>
      <c r="S67" s="65">
        <v>0</v>
      </c>
      <c r="T67" s="65">
        <v>0</v>
      </c>
      <c r="U67" s="65">
        <v>0</v>
      </c>
      <c r="V67" s="65">
        <v>0</v>
      </c>
      <c r="W67" s="65">
        <v>0</v>
      </c>
      <c r="X67" s="65">
        <v>0</v>
      </c>
      <c r="Y67" s="65">
        <v>0</v>
      </c>
      <c r="Z67" s="65">
        <v>0</v>
      </c>
      <c r="AA67" s="65">
        <v>0</v>
      </c>
      <c r="AB67" s="65">
        <v>0</v>
      </c>
      <c r="AC67" s="65">
        <v>0</v>
      </c>
      <c r="AD67" s="65">
        <v>0</v>
      </c>
      <c r="AE67" s="65">
        <v>18414.642358151999</v>
      </c>
      <c r="AF67" s="65">
        <v>0</v>
      </c>
      <c r="AG67" s="65">
        <v>0</v>
      </c>
      <c r="AH67" s="65">
        <v>0</v>
      </c>
      <c r="AI67" s="65">
        <v>0</v>
      </c>
      <c r="AJ67" s="65">
        <v>0</v>
      </c>
      <c r="AK67" s="65">
        <v>0</v>
      </c>
      <c r="AL67" s="65">
        <v>0</v>
      </c>
      <c r="AM67" s="65">
        <v>0</v>
      </c>
      <c r="AN67" s="65">
        <v>0</v>
      </c>
      <c r="AO67" s="65">
        <v>0</v>
      </c>
      <c r="AP67" s="65">
        <v>0</v>
      </c>
      <c r="AQ67" s="65">
        <v>534.9</v>
      </c>
      <c r="AR67" s="65">
        <v>0</v>
      </c>
      <c r="AS67" s="65">
        <v>9759.581987187199</v>
      </c>
      <c r="AT67" s="65">
        <v>0</v>
      </c>
      <c r="AU67" s="65">
        <v>0</v>
      </c>
      <c r="AV67" s="65">
        <v>0</v>
      </c>
      <c r="AW67" s="65">
        <v>0</v>
      </c>
      <c r="AX67" s="65">
        <v>0</v>
      </c>
      <c r="AY67" s="65">
        <v>0</v>
      </c>
      <c r="AZ67" s="65">
        <v>0</v>
      </c>
      <c r="BA67" s="65">
        <v>0</v>
      </c>
      <c r="BB67" s="65">
        <v>0</v>
      </c>
      <c r="BC67" s="65">
        <v>0</v>
      </c>
      <c r="BD67" s="65">
        <v>0</v>
      </c>
      <c r="BE67" s="65">
        <v>0</v>
      </c>
      <c r="BF67" s="65">
        <v>0</v>
      </c>
      <c r="BG67" s="65">
        <v>0</v>
      </c>
      <c r="BH67" s="65">
        <v>0</v>
      </c>
      <c r="BI67" s="65">
        <v>0</v>
      </c>
      <c r="BJ67" s="65">
        <v>10.096549073679348</v>
      </c>
      <c r="BK67" s="65">
        <v>0</v>
      </c>
      <c r="BL67" s="65">
        <v>0</v>
      </c>
      <c r="BM67" s="65">
        <f>SUM(C67:BL67)</f>
        <v>28719.22089441288</v>
      </c>
      <c r="BN67" s="65">
        <v>891.4</v>
      </c>
      <c r="BO67" s="65">
        <v>0</v>
      </c>
      <c r="BP67" s="65">
        <v>0</v>
      </c>
      <c r="BQ67" s="65">
        <v>0</v>
      </c>
      <c r="BR67" s="65">
        <f>BP67+BQ67</f>
        <v>0</v>
      </c>
      <c r="BS67" s="65">
        <f t="shared" si="8"/>
        <v>891.4</v>
      </c>
      <c r="BT67" s="65">
        <v>0</v>
      </c>
      <c r="BU67" s="65">
        <v>0</v>
      </c>
      <c r="BV67" s="65">
        <f>BT67+BU67</f>
        <v>0</v>
      </c>
      <c r="BW67" s="65">
        <v>0</v>
      </c>
      <c r="BX67" s="65">
        <v>0</v>
      </c>
      <c r="BY67" s="65">
        <f>BW67+BX67</f>
        <v>0</v>
      </c>
      <c r="BZ67" s="65">
        <f>BM67+BS67+BV67+BY67</f>
        <v>29610.620894412881</v>
      </c>
      <c r="CA67" s="63"/>
    </row>
    <row r="68" spans="1:79" ht="12.75" customHeight="1">
      <c r="A68" s="4" t="s">
        <v>95</v>
      </c>
      <c r="B68" s="5" t="s">
        <v>96</v>
      </c>
      <c r="C68" s="64">
        <f t="shared" ref="C68" si="253">C69+C70+C71+C72+C73+C74+C75+C76+C77</f>
        <v>2287.1</v>
      </c>
      <c r="D68" s="64">
        <f t="shared" ref="D68" si="254">D69+D70+D71+D72+D73+D74+D75+D76+D77</f>
        <v>606.14263284161507</v>
      </c>
      <c r="E68" s="64">
        <f t="shared" ref="E68" si="255">E69+E70+E71+E72+E73+E74+E75+E76+E77</f>
        <v>0</v>
      </c>
      <c r="F68" s="64">
        <f t="shared" ref="F68" si="256">F69+F70+F71+F72+F73+F74+F75+F76+F77</f>
        <v>0.11618164716102136</v>
      </c>
      <c r="G68" s="64">
        <f t="shared" ref="G68" si="257">G69+G70+G71+G72+G73+G74+G75+G76+G77</f>
        <v>880.52220567485801</v>
      </c>
      <c r="H68" s="64">
        <f t="shared" ref="H68" si="258">H69+H70+H71+H72+H73+H74+H75+H76+H77</f>
        <v>122.12811277337957</v>
      </c>
      <c r="I68" s="64">
        <f t="shared" ref="I68" si="259">I69+I70+I71+I72+I73+I74+I75+I76+I77</f>
        <v>82.634103954903523</v>
      </c>
      <c r="J68" s="64">
        <f t="shared" ref="J68" si="260">J69+J70+J71+J72+J73+J74+J75+J76+J77</f>
        <v>19.763722856412745</v>
      </c>
      <c r="K68" s="64">
        <f t="shared" ref="K68" si="261">K69+K70+K71+K72+K73+K74+K75+K76+K77</f>
        <v>209.75777440265256</v>
      </c>
      <c r="L68" s="64">
        <f t="shared" ref="L68" si="262">L69+L70+L71+L72+L73+L74+L75+L76+L77</f>
        <v>13.282612733041956</v>
      </c>
      <c r="M68" s="64">
        <f t="shared" ref="M68" si="263">M69+M70+M71+M72+M73+M74+M75+M76+M77</f>
        <v>24.30863980012488</v>
      </c>
      <c r="N68" s="64">
        <f t="shared" ref="N68" si="264">N69+N70+N71+N72+N73+N74+N75+N76+N77</f>
        <v>6.0932743882499079</v>
      </c>
      <c r="O68" s="64">
        <f t="shared" ref="O68" si="265">O69+O70+O71+O72+O73+O74+O75+O76+O77</f>
        <v>7.8266938611236565</v>
      </c>
      <c r="P68" s="64">
        <f t="shared" ref="P68" si="266">P69+P70+P71+P72+P73+P74+P75+P76+P77</f>
        <v>8.0659307046554627</v>
      </c>
      <c r="Q68" s="64">
        <f t="shared" ref="Q68" si="267">Q69+Q70+Q71+Q72+Q73+Q74+Q75+Q76+Q77</f>
        <v>35.660162422626286</v>
      </c>
      <c r="R68" s="64">
        <f t="shared" ref="R68" si="268">R69+R70+R71+R72+R73+R74+R75+R76+R77</f>
        <v>193.50854346030746</v>
      </c>
      <c r="S68" s="64">
        <f t="shared" ref="S68" si="269">S69+S70+S71+S72+S73+S74+S75+S76+S77</f>
        <v>24.493312261153338</v>
      </c>
      <c r="T68" s="64">
        <f t="shared" ref="T68" si="270">T69+T70+T71+T72+T73+T74+T75+T76+T77</f>
        <v>72.409447644959172</v>
      </c>
      <c r="U68" s="64">
        <f t="shared" ref="U68" si="271">U69+U70+U71+U72+U73+U74+U75+U76+U77</f>
        <v>21.620878107068236</v>
      </c>
      <c r="V68" s="64">
        <f t="shared" ref="V68" si="272">V69+V70+V71+V72+V73+V74+V75+V76+V77</f>
        <v>55.894397418436675</v>
      </c>
      <c r="W68" s="64">
        <f t="shared" ref="W68" si="273">W69+W70+W71+W72+W73+W74+W75+W76+W77</f>
        <v>407.30576221755183</v>
      </c>
      <c r="X68" s="64">
        <f t="shared" ref="X68" si="274">X69+X70+X71+X72+X73+X74+X75+X76+X77</f>
        <v>9.9273440496136836</v>
      </c>
      <c r="Y68" s="64">
        <f t="shared" ref="Y68" si="275">Y69+Y70+Y71+Y72+Y73+Y74+Y75+Y76+Y77</f>
        <v>4.5735046974104518</v>
      </c>
      <c r="Z68" s="64">
        <f t="shared" ref="Z68" si="276">Z69+Z70+Z71+Z72+Z73+Z74+Z75+Z76+Z77</f>
        <v>4.070876616148678</v>
      </c>
      <c r="AA68" s="64">
        <f t="shared" ref="AA68" si="277">AA69+AA70+AA71+AA72+AA73+AA74+AA75+AA76+AA77</f>
        <v>139.74703932084816</v>
      </c>
      <c r="AB68" s="64">
        <f t="shared" ref="AB68" si="278">AB69+AB70+AB71+AB72+AB73+AB74+AB75+AB76+AB77</f>
        <v>6.0959281786089354</v>
      </c>
      <c r="AC68" s="64">
        <f t="shared" ref="AC68" si="279">AC69+AC70+AC71+AC72+AC73+AC74+AC75+AC76+AC77</f>
        <v>117.56606416689945</v>
      </c>
      <c r="AD68" s="64">
        <f t="shared" ref="AD68:AE68" si="280">AD69+AD70+AD71+AD72+AD73+AD74+AD75+AD76+AD77</f>
        <v>334.9</v>
      </c>
      <c r="AE68" s="64">
        <f t="shared" si="280"/>
        <v>1556</v>
      </c>
      <c r="AF68" s="64">
        <f t="shared" ref="AF68" si="281">AF69+AF70+AF71+AF72+AF73+AF74+AF75+AF76+AF77</f>
        <v>0</v>
      </c>
      <c r="AG68" s="64">
        <f t="shared" ref="AG68" si="282">AG69+AG70+AG71+AG72+AG73+AG74+AG75+AG76+AG77</f>
        <v>13789.3136915</v>
      </c>
      <c r="AH68" s="64">
        <f t="shared" ref="AH68" si="283">AH69+AH70+AH71+AH72+AH73+AH74+AH75+AH76+AH77</f>
        <v>11806.357137499997</v>
      </c>
      <c r="AI68" s="64">
        <f t="shared" ref="AI68" si="284">AI69+AI70+AI71+AI72+AI73+AI74+AI75+AI76+AI77</f>
        <v>2003.8309984442399</v>
      </c>
      <c r="AJ68" s="64">
        <f t="shared" ref="AJ68" si="285">AJ69+AJ70+AJ71+AJ72+AJ73+AJ74+AJ75+AJ76+AJ77</f>
        <v>1942.8846134228409</v>
      </c>
      <c r="AK68" s="64">
        <f t="shared" ref="AK68" si="286">AK69+AK70+AK71+AK72+AK73+AK74+AK75+AK76+AK77</f>
        <v>0</v>
      </c>
      <c r="AL68" s="64">
        <f t="shared" ref="AL68" si="287">AL69+AL70+AL71+AL72+AL73+AL74+AL75+AL76+AL77</f>
        <v>3.6916803439113268</v>
      </c>
      <c r="AM68" s="64">
        <f t="shared" ref="AM68" si="288">AM69+AM70+AM71+AM72+AM73+AM74+AM75+AM76+AM77</f>
        <v>16677.740710400005</v>
      </c>
      <c r="AN68" s="64">
        <f t="shared" ref="AN68" si="289">AN69+AN70+AN71+AN72+AN73+AN74+AN75+AN76+AN77</f>
        <v>920.05266189999998</v>
      </c>
      <c r="AO68" s="64">
        <f t="shared" ref="AO68" si="290">AO69+AO70+AO71+AO72+AO73+AO74+AO75+AO76+AO77</f>
        <v>1756.7674440999999</v>
      </c>
      <c r="AP68" s="64">
        <f t="shared" ref="AP68:AR68" si="291">AP69+AP70+AP71+AP72+AP73+AP74+AP75+AP76+AP77</f>
        <v>3074.6</v>
      </c>
      <c r="AQ68" s="64">
        <f t="shared" si="291"/>
        <v>0</v>
      </c>
      <c r="AR68" s="64">
        <f t="shared" si="291"/>
        <v>1180.2</v>
      </c>
      <c r="AS68" s="64">
        <f t="shared" ref="AS68" si="292">AS69+AS70+AS71+AS72+AS73+AS74+AS75+AS76+AS77</f>
        <v>740.61085397025204</v>
      </c>
      <c r="AT68" s="64">
        <f t="shared" ref="AT68" si="293">AT69+AT70+AT71+AT72+AT73+AT74+AT75+AT76+AT77</f>
        <v>301.20000000000005</v>
      </c>
      <c r="AU68" s="64">
        <f t="shared" ref="AU68" si="294">AU69+AU70+AU71+AU72+AU73+AU74+AU75+AU76+AU77</f>
        <v>1.2</v>
      </c>
      <c r="AV68" s="64">
        <f t="shared" ref="AV68" si="295">AV69+AV70+AV71+AV72+AV73+AV74+AV75+AV76+AV77</f>
        <v>438.2</v>
      </c>
      <c r="AW68" s="64">
        <f t="shared" ref="AW68" si="296">AW69+AW70+AW71+AW72+AW73+AW74+AW75+AW76+AW77</f>
        <v>449.4</v>
      </c>
      <c r="AX68" s="64">
        <f t="shared" ref="AX68" si="297">AX69+AX70+AX71+AX72+AX73+AX74+AX75+AX76+AX77</f>
        <v>733.7</v>
      </c>
      <c r="AY68" s="64">
        <f t="shared" ref="AY68" si="298">AY69+AY70+AY71+AY72+AY73+AY74+AY75+AY76+AY77</f>
        <v>524.6</v>
      </c>
      <c r="AZ68" s="64">
        <f t="shared" ref="AZ68" si="299">AZ69+AZ70+AZ71+AZ72+AZ73+AZ74+AZ75+AZ76+AZ77</f>
        <v>922.09999999999991</v>
      </c>
      <c r="BA68" s="64">
        <f t="shared" ref="BA68" si="300">BA69+BA70+BA71+BA72+BA73+BA74+BA75+BA76+BA77</f>
        <v>0</v>
      </c>
      <c r="BB68" s="64">
        <f t="shared" ref="BB68" si="301">BB69+BB70+BB71+BB72+BB73+BB74+BB75+BB76+BB77</f>
        <v>0.4</v>
      </c>
      <c r="BC68" s="64">
        <f t="shared" ref="BC68" si="302">BC69+BC70+BC71+BC72+BC73+BC74+BC75+BC76+BC77</f>
        <v>72.900000000000006</v>
      </c>
      <c r="BD68" s="64">
        <f t="shared" ref="BD68" si="303">BD69+BD70+BD71+BD72+BD73+BD74+BD75+BD76+BD77</f>
        <v>0</v>
      </c>
      <c r="BE68" s="64">
        <f t="shared" ref="BE68" si="304">BE69+BE70+BE71+BE72+BE73+BE74+BE75+BE76+BE77</f>
        <v>0.1</v>
      </c>
      <c r="BF68" s="64">
        <f t="shared" ref="BF68" si="305">BF69+BF70+BF71+BF72+BF73+BF74+BF75+BF76+BF77</f>
        <v>0.8</v>
      </c>
      <c r="BG68" s="64">
        <f t="shared" ref="BG68" si="306">BG69+BG70+BG71+BG72+BG73+BG74+BG75+BG76+BG77</f>
        <v>7105.5395844937993</v>
      </c>
      <c r="BH68" s="64">
        <f t="shared" ref="BH68" si="307">BH69+BH70+BH71+BH72+BH73+BH74+BH75+BH76+BH77</f>
        <v>11302.64569933556</v>
      </c>
      <c r="BI68" s="64">
        <f t="shared" ref="BI68:BL68" si="308">BI69+BI70+BI71+BI72+BI73+BI74+BI75+BI76+BI77</f>
        <v>746.26115146317261</v>
      </c>
      <c r="BJ68" s="64">
        <f t="shared" si="308"/>
        <v>287.49239736969707</v>
      </c>
      <c r="BK68" s="64">
        <f t="shared" si="308"/>
        <v>0</v>
      </c>
      <c r="BL68" s="64">
        <f t="shared" si="308"/>
        <v>0</v>
      </c>
      <c r="BM68" s="64">
        <f t="shared" ref="BM68" si="309">BM69+BM70+BM71+BM72+BM73+BM74+BM75+BM76+BM77</f>
        <v>84034.103770443282</v>
      </c>
      <c r="BN68" s="64">
        <f t="shared" ref="BN68" si="310">BN69+BN70+BN71+BN72+BN73+BN74+BN75+BN76+BN77</f>
        <v>89155.858784330296</v>
      </c>
      <c r="BO68" s="64">
        <f t="shared" ref="BO68" si="311">BO69+BO70+BO71+BO72+BO73+BO74+BO75+BO76+BO77</f>
        <v>14550</v>
      </c>
      <c r="BP68" s="64">
        <f t="shared" ref="BP68" si="312">BP69+BP70+BP71+BP72+BP73+BP74+BP75+BP76+BP77</f>
        <v>0</v>
      </c>
      <c r="BQ68" s="64">
        <f t="shared" ref="BQ68" si="313">BQ69+BQ70+BQ71+BQ72+BQ73+BQ74+BQ75+BQ76+BQ77</f>
        <v>0</v>
      </c>
      <c r="BR68" s="64">
        <f t="shared" ref="BR68" si="314">BR69+BR70+BR71+BR72+BR73+BR74+BR75+BR76+BR77</f>
        <v>0</v>
      </c>
      <c r="BS68" s="64">
        <f t="shared" ref="BS68" si="315">BS69+BS70+BS71+BS72+BS73+BS74+BS75+BS76+BS77</f>
        <v>103705.8587843303</v>
      </c>
      <c r="BT68" s="64">
        <f t="shared" ref="BT68" si="316">BT69+BT70+BT71+BT72+BT73+BT74+BT75+BT76+BT77</f>
        <v>0</v>
      </c>
      <c r="BU68" s="64">
        <f t="shared" ref="BU68" si="317">BU69+BU70+BU71+BU72+BU73+BU74+BU75+BU76+BU77</f>
        <v>0</v>
      </c>
      <c r="BV68" s="64">
        <f t="shared" ref="BV68" si="318">BV69+BV70+BV71+BV72+BV73+BV74+BV75+BV76+BV77</f>
        <v>0</v>
      </c>
      <c r="BW68" s="64">
        <f t="shared" ref="BW68" si="319">BW69+BW70+BW71+BW72+BW73+BW74+BW75+BW76+BW77</f>
        <v>0</v>
      </c>
      <c r="BX68" s="64">
        <f t="shared" ref="BX68" si="320">BX69+BX70+BX71+BX72+BX73+BX74+BX75+BX76+BX77</f>
        <v>31654</v>
      </c>
      <c r="BY68" s="64">
        <f t="shared" ref="BY68" si="321">BY69+BY70+BY71+BY72+BY73+BY74+BY75+BY76+BY77</f>
        <v>31654</v>
      </c>
      <c r="BZ68" s="64">
        <f t="shared" ref="BZ68" si="322">BZ69+BZ70+BZ71+BZ72+BZ73+BZ74+BZ75+BZ76+BZ77</f>
        <v>219393.96255477361</v>
      </c>
      <c r="CA68" s="63"/>
    </row>
    <row r="69" spans="1:79" ht="12.75" customHeight="1">
      <c r="A69" s="6" t="s">
        <v>97</v>
      </c>
      <c r="B69" s="7" t="s">
        <v>98</v>
      </c>
      <c r="C69" s="65">
        <v>0</v>
      </c>
      <c r="D69" s="65">
        <v>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65">
        <v>0</v>
      </c>
      <c r="P69" s="65">
        <v>0</v>
      </c>
      <c r="Q69" s="65">
        <v>0</v>
      </c>
      <c r="R69" s="65">
        <v>0</v>
      </c>
      <c r="S69" s="65">
        <v>0</v>
      </c>
      <c r="T69" s="65">
        <v>0</v>
      </c>
      <c r="U69" s="65">
        <v>0</v>
      </c>
      <c r="V69" s="65">
        <v>0</v>
      </c>
      <c r="W69" s="65">
        <v>0</v>
      </c>
      <c r="X69" s="65">
        <v>0</v>
      </c>
      <c r="Y69" s="65">
        <v>0</v>
      </c>
      <c r="Z69" s="65">
        <v>0</v>
      </c>
      <c r="AA69" s="65">
        <v>0</v>
      </c>
      <c r="AB69" s="65">
        <v>0</v>
      </c>
      <c r="AC69" s="65">
        <v>0</v>
      </c>
      <c r="AD69" s="65">
        <v>0</v>
      </c>
      <c r="AE69" s="65">
        <v>0</v>
      </c>
      <c r="AF69" s="65">
        <v>0</v>
      </c>
      <c r="AG69" s="65">
        <v>0</v>
      </c>
      <c r="AH69" s="65">
        <v>0</v>
      </c>
      <c r="AI69" s="65">
        <v>0</v>
      </c>
      <c r="AJ69" s="65">
        <v>0</v>
      </c>
      <c r="AK69" s="65">
        <v>0</v>
      </c>
      <c r="AL69" s="65">
        <v>0</v>
      </c>
      <c r="AM69" s="65">
        <v>0</v>
      </c>
      <c r="AN69" s="65">
        <v>0</v>
      </c>
      <c r="AO69" s="65">
        <v>0</v>
      </c>
      <c r="AP69" s="65">
        <v>2704.3</v>
      </c>
      <c r="AQ69" s="65">
        <v>0</v>
      </c>
      <c r="AR69" s="65">
        <v>1176.7</v>
      </c>
      <c r="AS69" s="65">
        <v>0</v>
      </c>
      <c r="AT69" s="65">
        <v>0</v>
      </c>
      <c r="AU69" s="65">
        <v>0</v>
      </c>
      <c r="AV69" s="65">
        <v>0</v>
      </c>
      <c r="AW69" s="65">
        <v>0</v>
      </c>
      <c r="AX69" s="65">
        <v>0</v>
      </c>
      <c r="AY69" s="65">
        <v>0</v>
      </c>
      <c r="AZ69" s="65">
        <v>0</v>
      </c>
      <c r="BA69" s="65">
        <v>0</v>
      </c>
      <c r="BB69" s="65">
        <v>0</v>
      </c>
      <c r="BC69" s="65">
        <v>0</v>
      </c>
      <c r="BD69" s="65">
        <v>0</v>
      </c>
      <c r="BE69" s="65">
        <v>0</v>
      </c>
      <c r="BF69" s="65">
        <v>0</v>
      </c>
      <c r="BG69" s="65">
        <v>1406.2454912050096</v>
      </c>
      <c r="BH69" s="65">
        <v>0</v>
      </c>
      <c r="BI69" s="65">
        <v>0</v>
      </c>
      <c r="BJ69" s="65">
        <v>0</v>
      </c>
      <c r="BK69" s="65">
        <v>0</v>
      </c>
      <c r="BL69" s="65">
        <v>0</v>
      </c>
      <c r="BM69" s="65">
        <f t="shared" ref="BM69:BM77" si="323">SUM(C69:BL69)</f>
        <v>5287.2454912050098</v>
      </c>
      <c r="BN69" s="65">
        <v>1031.0999999999999</v>
      </c>
      <c r="BO69" s="65">
        <v>0</v>
      </c>
      <c r="BP69" s="65">
        <v>0</v>
      </c>
      <c r="BQ69" s="65">
        <v>0</v>
      </c>
      <c r="BR69" s="65">
        <f>BP69+BQ69</f>
        <v>0</v>
      </c>
      <c r="BS69" s="65">
        <f t="shared" si="8"/>
        <v>1031.0999999999999</v>
      </c>
      <c r="BT69" s="65">
        <v>0</v>
      </c>
      <c r="BU69" s="65">
        <v>0</v>
      </c>
      <c r="BV69" s="65">
        <f>BT69+BU69</f>
        <v>0</v>
      </c>
      <c r="BW69" s="65">
        <v>0</v>
      </c>
      <c r="BX69" s="65">
        <v>0</v>
      </c>
      <c r="BY69" s="65">
        <f>BW69+BX69</f>
        <v>0</v>
      </c>
      <c r="BZ69" s="65">
        <f t="shared" ref="BZ69:BZ77" si="324">BM69+BS69+BV69+BY69</f>
        <v>6318.3454912050092</v>
      </c>
      <c r="CA69" s="63"/>
    </row>
    <row r="70" spans="1:79" ht="12.75" customHeight="1">
      <c r="A70" s="6" t="s">
        <v>99</v>
      </c>
      <c r="B70" s="7" t="s">
        <v>100</v>
      </c>
      <c r="C70" s="65">
        <v>0</v>
      </c>
      <c r="D70" s="65">
        <v>0</v>
      </c>
      <c r="E70" s="65">
        <v>0</v>
      </c>
      <c r="F70" s="65">
        <v>0</v>
      </c>
      <c r="G70" s="65">
        <v>0.33284368065324915</v>
      </c>
      <c r="H70" s="65">
        <v>0</v>
      </c>
      <c r="I70" s="65">
        <v>0</v>
      </c>
      <c r="J70" s="65">
        <v>0</v>
      </c>
      <c r="K70" s="65">
        <v>0</v>
      </c>
      <c r="L70" s="65">
        <v>0.10907545665311891</v>
      </c>
      <c r="M70" s="65">
        <v>0</v>
      </c>
      <c r="N70" s="65">
        <v>0</v>
      </c>
      <c r="O70" s="65">
        <v>0</v>
      </c>
      <c r="P70" s="65">
        <v>0</v>
      </c>
      <c r="Q70" s="65">
        <v>0</v>
      </c>
      <c r="R70" s="65">
        <v>0.49493508221310101</v>
      </c>
      <c r="S70" s="65">
        <v>0</v>
      </c>
      <c r="T70" s="65">
        <v>0</v>
      </c>
      <c r="U70" s="65">
        <v>0.58630882441064269</v>
      </c>
      <c r="V70" s="65">
        <v>0</v>
      </c>
      <c r="W70" s="65">
        <v>0</v>
      </c>
      <c r="X70" s="65">
        <v>0</v>
      </c>
      <c r="Y70" s="65">
        <v>0</v>
      </c>
      <c r="Z70" s="65">
        <v>0</v>
      </c>
      <c r="AA70" s="65">
        <v>0.39717200598917063</v>
      </c>
      <c r="AB70" s="65">
        <v>0.14047033491336536</v>
      </c>
      <c r="AC70" s="65">
        <v>0</v>
      </c>
      <c r="AD70" s="65">
        <v>0</v>
      </c>
      <c r="AE70" s="65">
        <v>0</v>
      </c>
      <c r="AF70" s="65">
        <v>0</v>
      </c>
      <c r="AG70" s="65">
        <v>0</v>
      </c>
      <c r="AH70" s="65">
        <v>0</v>
      </c>
      <c r="AI70" s="65">
        <v>0</v>
      </c>
      <c r="AJ70" s="65">
        <v>0</v>
      </c>
      <c r="AK70" s="65">
        <v>0</v>
      </c>
      <c r="AL70" s="65">
        <v>0</v>
      </c>
      <c r="AM70" s="65">
        <v>0</v>
      </c>
      <c r="AN70" s="65">
        <v>0</v>
      </c>
      <c r="AO70" s="65">
        <v>0</v>
      </c>
      <c r="AP70" s="65">
        <v>366.1</v>
      </c>
      <c r="AQ70" s="65">
        <v>0</v>
      </c>
      <c r="AR70" s="65">
        <v>0</v>
      </c>
      <c r="AS70" s="65">
        <v>0</v>
      </c>
      <c r="AT70" s="65">
        <v>301.10000000000002</v>
      </c>
      <c r="AU70" s="65">
        <v>1.2</v>
      </c>
      <c r="AV70" s="65">
        <v>438.2</v>
      </c>
      <c r="AW70" s="65">
        <v>449.4</v>
      </c>
      <c r="AX70" s="65">
        <v>733.7</v>
      </c>
      <c r="AY70" s="65">
        <v>524.6</v>
      </c>
      <c r="AZ70" s="65">
        <v>922.09999999999991</v>
      </c>
      <c r="BA70" s="65">
        <v>0</v>
      </c>
      <c r="BB70" s="65">
        <v>0.4</v>
      </c>
      <c r="BC70" s="65">
        <v>72.900000000000006</v>
      </c>
      <c r="BD70" s="65">
        <v>0</v>
      </c>
      <c r="BE70" s="65">
        <v>0.1</v>
      </c>
      <c r="BF70" s="65">
        <v>0.8</v>
      </c>
      <c r="BG70" s="65">
        <v>0</v>
      </c>
      <c r="BH70" s="65">
        <v>240.67248351656002</v>
      </c>
      <c r="BI70" s="65">
        <v>160.68062233665572</v>
      </c>
      <c r="BJ70" s="65">
        <v>0</v>
      </c>
      <c r="BK70" s="65">
        <v>0</v>
      </c>
      <c r="BL70" s="65">
        <v>0</v>
      </c>
      <c r="BM70" s="65">
        <f t="shared" si="323"/>
        <v>4214.0139112380484</v>
      </c>
      <c r="BN70" s="65">
        <v>214.29999999999998</v>
      </c>
      <c r="BO70" s="65">
        <v>0</v>
      </c>
      <c r="BP70" s="65">
        <v>0</v>
      </c>
      <c r="BQ70" s="65">
        <v>0</v>
      </c>
      <c r="BR70" s="65">
        <f t="shared" ref="BR70:BR91" si="325">BP70+BQ70</f>
        <v>0</v>
      </c>
      <c r="BS70" s="65">
        <f t="shared" si="8"/>
        <v>214.29999999999998</v>
      </c>
      <c r="BT70" s="65">
        <v>0</v>
      </c>
      <c r="BU70" s="65">
        <v>0</v>
      </c>
      <c r="BV70" s="65">
        <f t="shared" ref="BV70:BV77" si="326">BT70+BU70</f>
        <v>0</v>
      </c>
      <c r="BW70" s="65">
        <v>0</v>
      </c>
      <c r="BX70" s="65">
        <v>0</v>
      </c>
      <c r="BY70" s="65">
        <f t="shared" ref="BY70:BY77" si="327">BW70+BX70</f>
        <v>0</v>
      </c>
      <c r="BZ70" s="65">
        <f t="shared" si="324"/>
        <v>4428.3139112380486</v>
      </c>
      <c r="CA70" s="63"/>
    </row>
    <row r="71" spans="1:79" ht="12.75" customHeight="1">
      <c r="A71" s="6" t="s">
        <v>101</v>
      </c>
      <c r="B71" s="7" t="s">
        <v>102</v>
      </c>
      <c r="C71" s="65">
        <v>0</v>
      </c>
      <c r="D71" s="65">
        <v>0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5">
        <v>0</v>
      </c>
      <c r="N71" s="65">
        <v>0</v>
      </c>
      <c r="O71" s="65">
        <v>0</v>
      </c>
      <c r="P71" s="65">
        <v>0</v>
      </c>
      <c r="Q71" s="65">
        <v>0</v>
      </c>
      <c r="R71" s="65">
        <v>0</v>
      </c>
      <c r="S71" s="65">
        <v>0</v>
      </c>
      <c r="T71" s="65">
        <v>0</v>
      </c>
      <c r="U71" s="65">
        <v>0</v>
      </c>
      <c r="V71" s="65">
        <v>31.76781257261009</v>
      </c>
      <c r="W71" s="65">
        <v>0</v>
      </c>
      <c r="X71" s="65">
        <v>0</v>
      </c>
      <c r="Y71" s="65">
        <v>0</v>
      </c>
      <c r="Z71" s="65">
        <v>0</v>
      </c>
      <c r="AA71" s="65">
        <v>0</v>
      </c>
      <c r="AB71" s="65">
        <v>0</v>
      </c>
      <c r="AC71" s="65">
        <v>0</v>
      </c>
      <c r="AD71" s="65">
        <v>0</v>
      </c>
      <c r="AE71" s="65">
        <v>0</v>
      </c>
      <c r="AF71" s="65">
        <v>0</v>
      </c>
      <c r="AG71" s="65">
        <v>0</v>
      </c>
      <c r="AH71" s="65">
        <v>0</v>
      </c>
      <c r="AI71" s="65">
        <v>2003.8309984442399</v>
      </c>
      <c r="AJ71" s="65">
        <v>1053.555118736944</v>
      </c>
      <c r="AK71" s="65">
        <v>0</v>
      </c>
      <c r="AL71" s="65">
        <v>0</v>
      </c>
      <c r="AM71" s="65">
        <v>13543.7199927</v>
      </c>
      <c r="AN71" s="65">
        <v>0</v>
      </c>
      <c r="AO71" s="65">
        <v>25.157974899999999</v>
      </c>
      <c r="AP71" s="65">
        <v>4.2</v>
      </c>
      <c r="AQ71" s="65">
        <v>0</v>
      </c>
      <c r="AR71" s="65">
        <v>3.5</v>
      </c>
      <c r="AS71" s="65">
        <v>0</v>
      </c>
      <c r="AT71" s="65">
        <v>0</v>
      </c>
      <c r="AU71" s="65">
        <v>0</v>
      </c>
      <c r="AV71" s="65">
        <v>0</v>
      </c>
      <c r="AW71" s="65">
        <v>0</v>
      </c>
      <c r="AX71" s="65">
        <v>0</v>
      </c>
      <c r="AY71" s="65">
        <v>0</v>
      </c>
      <c r="AZ71" s="65">
        <v>0</v>
      </c>
      <c r="BA71" s="65">
        <v>0</v>
      </c>
      <c r="BB71" s="65">
        <v>0</v>
      </c>
      <c r="BC71" s="65">
        <v>0</v>
      </c>
      <c r="BD71" s="65">
        <v>0</v>
      </c>
      <c r="BE71" s="65">
        <v>0</v>
      </c>
      <c r="BF71" s="65">
        <v>0</v>
      </c>
      <c r="BG71" s="65">
        <v>1589.6</v>
      </c>
      <c r="BH71" s="65">
        <v>8931.6292933942041</v>
      </c>
      <c r="BI71" s="65">
        <v>92.593885653800044</v>
      </c>
      <c r="BJ71" s="65">
        <v>156.87970377464319</v>
      </c>
      <c r="BK71" s="65">
        <v>0</v>
      </c>
      <c r="BL71" s="65">
        <v>0</v>
      </c>
      <c r="BM71" s="65">
        <f t="shared" si="323"/>
        <v>27436.434780176445</v>
      </c>
      <c r="BN71" s="65">
        <v>40330.622547435501</v>
      </c>
      <c r="BO71" s="65">
        <v>6050</v>
      </c>
      <c r="BP71" s="65">
        <v>0</v>
      </c>
      <c r="BQ71" s="65">
        <v>0</v>
      </c>
      <c r="BR71" s="65">
        <f t="shared" si="325"/>
        <v>0</v>
      </c>
      <c r="BS71" s="65">
        <f t="shared" si="8"/>
        <v>46380.622547435501</v>
      </c>
      <c r="BT71" s="65">
        <v>0</v>
      </c>
      <c r="BU71" s="65">
        <v>0</v>
      </c>
      <c r="BV71" s="65">
        <f t="shared" si="326"/>
        <v>0</v>
      </c>
      <c r="BW71" s="65">
        <v>0</v>
      </c>
      <c r="BX71" s="65">
        <v>24610.7</v>
      </c>
      <c r="BY71" s="65">
        <f t="shared" si="327"/>
        <v>24610.7</v>
      </c>
      <c r="BZ71" s="65">
        <f t="shared" si="324"/>
        <v>98427.757327611951</v>
      </c>
      <c r="CA71" s="63"/>
    </row>
    <row r="72" spans="1:79" ht="12.75" customHeight="1">
      <c r="A72" s="6" t="s">
        <v>103</v>
      </c>
      <c r="B72" s="7" t="s">
        <v>104</v>
      </c>
      <c r="C72" s="65">
        <v>2287.1</v>
      </c>
      <c r="D72" s="65">
        <v>606.14263284161507</v>
      </c>
      <c r="E72" s="65">
        <v>0</v>
      </c>
      <c r="F72" s="65">
        <v>0</v>
      </c>
      <c r="G72" s="65">
        <v>754.25948762624603</v>
      </c>
      <c r="H72" s="65">
        <v>120.53396130712237</v>
      </c>
      <c r="I72" s="65">
        <v>82.345279073798338</v>
      </c>
      <c r="J72" s="65">
        <v>14.596713532771652</v>
      </c>
      <c r="K72" s="65">
        <v>209.48130016822356</v>
      </c>
      <c r="L72" s="65">
        <v>12.326674947454094</v>
      </c>
      <c r="M72" s="65">
        <v>12.873188710709467</v>
      </c>
      <c r="N72" s="65">
        <v>3.1792806043754966</v>
      </c>
      <c r="O72" s="65">
        <v>7.0902451804602187</v>
      </c>
      <c r="P72" s="65">
        <v>8.0659307046554627</v>
      </c>
      <c r="Q72" s="65">
        <v>34.506300910012754</v>
      </c>
      <c r="R72" s="65">
        <v>192.26894542914022</v>
      </c>
      <c r="S72" s="65">
        <v>21.998385022748593</v>
      </c>
      <c r="T72" s="65">
        <v>54.039037316996129</v>
      </c>
      <c r="U72" s="65">
        <v>20.975777692762353</v>
      </c>
      <c r="V72" s="65">
        <v>24.126584845826585</v>
      </c>
      <c r="W72" s="65">
        <v>407.30576221755183</v>
      </c>
      <c r="X72" s="65">
        <v>3.5942771329013516</v>
      </c>
      <c r="Y72" s="65">
        <v>4.142926744520997</v>
      </c>
      <c r="Z72" s="65">
        <v>4.0673648577758437</v>
      </c>
      <c r="AA72" s="65">
        <v>114.2366427148483</v>
      </c>
      <c r="AB72" s="65">
        <v>5.200804638642099</v>
      </c>
      <c r="AC72" s="65">
        <v>102.74909485865157</v>
      </c>
      <c r="AD72" s="65">
        <v>328.7</v>
      </c>
      <c r="AE72" s="65">
        <v>1144.4000000000001</v>
      </c>
      <c r="AF72" s="65">
        <v>0</v>
      </c>
      <c r="AG72" s="65">
        <v>9643.1288977000004</v>
      </c>
      <c r="AH72" s="65">
        <v>8231.0155431999992</v>
      </c>
      <c r="AI72" s="65">
        <v>0</v>
      </c>
      <c r="AJ72" s="65">
        <v>595.07846378974193</v>
      </c>
      <c r="AK72" s="65">
        <v>0</v>
      </c>
      <c r="AL72" s="65">
        <v>3.6916803439113268</v>
      </c>
      <c r="AM72" s="65">
        <v>3066.6644669000002</v>
      </c>
      <c r="AN72" s="65">
        <v>800</v>
      </c>
      <c r="AO72" s="65">
        <v>1277.0798912</v>
      </c>
      <c r="AP72" s="65">
        <v>0</v>
      </c>
      <c r="AQ72" s="65">
        <v>0</v>
      </c>
      <c r="AR72" s="65">
        <v>0</v>
      </c>
      <c r="AS72" s="65">
        <v>562.48958149874886</v>
      </c>
      <c r="AT72" s="65">
        <v>0</v>
      </c>
      <c r="AU72" s="65">
        <v>0</v>
      </c>
      <c r="AV72" s="65">
        <v>0</v>
      </c>
      <c r="AW72" s="65">
        <v>0</v>
      </c>
      <c r="AX72" s="65">
        <v>0</v>
      </c>
      <c r="AY72" s="65">
        <v>0</v>
      </c>
      <c r="AZ72" s="65">
        <v>0</v>
      </c>
      <c r="BA72" s="65">
        <v>0</v>
      </c>
      <c r="BB72" s="65">
        <v>0</v>
      </c>
      <c r="BC72" s="65">
        <v>0</v>
      </c>
      <c r="BD72" s="65">
        <v>0</v>
      </c>
      <c r="BE72" s="65">
        <v>0</v>
      </c>
      <c r="BF72" s="65">
        <v>0</v>
      </c>
      <c r="BG72" s="65">
        <v>4044.6901445372978</v>
      </c>
      <c r="BH72" s="65">
        <v>2130.3439224247959</v>
      </c>
      <c r="BI72" s="65">
        <v>492.98664347271688</v>
      </c>
      <c r="BJ72" s="65">
        <v>48.696329839090126</v>
      </c>
      <c r="BK72" s="65">
        <v>0</v>
      </c>
      <c r="BL72" s="65">
        <v>0</v>
      </c>
      <c r="BM72" s="65">
        <f t="shared" si="323"/>
        <v>37476.172163986121</v>
      </c>
      <c r="BN72" s="65">
        <v>44663.53623689479</v>
      </c>
      <c r="BO72" s="65">
        <v>8500</v>
      </c>
      <c r="BP72" s="65">
        <v>0</v>
      </c>
      <c r="BQ72" s="65">
        <v>0</v>
      </c>
      <c r="BR72" s="65">
        <f t="shared" si="325"/>
        <v>0</v>
      </c>
      <c r="BS72" s="65">
        <f t="shared" ref="BS72:BS102" si="328">BN72+BO72+BR72</f>
        <v>53163.53623689479</v>
      </c>
      <c r="BT72" s="65">
        <v>0</v>
      </c>
      <c r="BU72" s="65">
        <v>0</v>
      </c>
      <c r="BV72" s="65">
        <f t="shared" si="326"/>
        <v>0</v>
      </c>
      <c r="BW72" s="65">
        <v>0</v>
      </c>
      <c r="BX72" s="65">
        <v>6511</v>
      </c>
      <c r="BY72" s="65">
        <f t="shared" si="327"/>
        <v>6511</v>
      </c>
      <c r="BZ72" s="65">
        <f t="shared" si="324"/>
        <v>97150.708400880918</v>
      </c>
      <c r="CA72" s="63"/>
    </row>
    <row r="73" spans="1:79" ht="12.75" customHeight="1">
      <c r="A73" s="6" t="s">
        <v>105</v>
      </c>
      <c r="B73" s="7" t="s">
        <v>106</v>
      </c>
      <c r="C73" s="65">
        <v>0</v>
      </c>
      <c r="D73" s="65">
        <v>0</v>
      </c>
      <c r="E73" s="65">
        <v>0</v>
      </c>
      <c r="F73" s="65">
        <v>0</v>
      </c>
      <c r="G73" s="65">
        <v>124.16829918810136</v>
      </c>
      <c r="H73" s="65">
        <v>1.5941514662572014</v>
      </c>
      <c r="I73" s="65">
        <v>0.28882488110518367</v>
      </c>
      <c r="J73" s="65">
        <v>5.1670093236410928</v>
      </c>
      <c r="K73" s="65">
        <v>0.27647423442899771</v>
      </c>
      <c r="L73" s="65">
        <v>0.84686232893474289</v>
      </c>
      <c r="M73" s="65">
        <v>11.335451089415413</v>
      </c>
      <c r="N73" s="65">
        <v>2.9139937838744117</v>
      </c>
      <c r="O73" s="65">
        <v>0.73644868066343816</v>
      </c>
      <c r="P73" s="65">
        <v>0</v>
      </c>
      <c r="Q73" s="65">
        <v>1.1538615126135301</v>
      </c>
      <c r="R73" s="65">
        <v>0.74466294895414664</v>
      </c>
      <c r="S73" s="65">
        <v>2.1781323553654905</v>
      </c>
      <c r="T73" s="65">
        <v>17.900109740880389</v>
      </c>
      <c r="U73" s="65">
        <v>5.8791589895240734E-2</v>
      </c>
      <c r="V73" s="65">
        <v>0</v>
      </c>
      <c r="W73" s="65">
        <v>0</v>
      </c>
      <c r="X73" s="65">
        <v>6.2142489442228426</v>
      </c>
      <c r="Y73" s="65">
        <v>0.41916473817774391</v>
      </c>
      <c r="Z73" s="65">
        <v>0</v>
      </c>
      <c r="AA73" s="65">
        <v>24.612787872464335</v>
      </c>
      <c r="AB73" s="65">
        <v>0.73007089644363254</v>
      </c>
      <c r="AC73" s="65">
        <v>0</v>
      </c>
      <c r="AD73" s="65">
        <v>0</v>
      </c>
      <c r="AE73" s="65">
        <v>411.6</v>
      </c>
      <c r="AF73" s="65">
        <v>0</v>
      </c>
      <c r="AG73" s="65">
        <v>3870.0468869000001</v>
      </c>
      <c r="AH73" s="65">
        <v>3325.9333379999998</v>
      </c>
      <c r="AI73" s="65">
        <v>0</v>
      </c>
      <c r="AJ73" s="65">
        <v>120.96515173903005</v>
      </c>
      <c r="AK73" s="65">
        <v>0</v>
      </c>
      <c r="AL73" s="65">
        <v>0</v>
      </c>
      <c r="AM73" s="65">
        <v>45.844550499999997</v>
      </c>
      <c r="AN73" s="65">
        <v>120.0526619</v>
      </c>
      <c r="AO73" s="65">
        <v>0</v>
      </c>
      <c r="AP73" s="65">
        <v>0</v>
      </c>
      <c r="AQ73" s="65">
        <v>0</v>
      </c>
      <c r="AR73" s="65">
        <v>0</v>
      </c>
      <c r="AS73" s="65">
        <v>178.12127247150312</v>
      </c>
      <c r="AT73" s="65">
        <v>0</v>
      </c>
      <c r="AU73" s="65">
        <v>0</v>
      </c>
      <c r="AV73" s="65">
        <v>0</v>
      </c>
      <c r="AW73" s="65">
        <v>0</v>
      </c>
      <c r="AX73" s="65">
        <v>0</v>
      </c>
      <c r="AY73" s="65">
        <v>0</v>
      </c>
      <c r="AZ73" s="65">
        <v>0</v>
      </c>
      <c r="BA73" s="65">
        <v>0</v>
      </c>
      <c r="BB73" s="65">
        <v>0</v>
      </c>
      <c r="BC73" s="65">
        <v>0</v>
      </c>
      <c r="BD73" s="65">
        <v>0</v>
      </c>
      <c r="BE73" s="65">
        <v>0</v>
      </c>
      <c r="BF73" s="65">
        <v>0</v>
      </c>
      <c r="BG73" s="65">
        <v>0</v>
      </c>
      <c r="BH73" s="65">
        <v>0</v>
      </c>
      <c r="BI73" s="65">
        <v>0</v>
      </c>
      <c r="BJ73" s="65">
        <v>9.4722934958663068</v>
      </c>
      <c r="BK73" s="65">
        <v>0</v>
      </c>
      <c r="BL73" s="65">
        <v>0</v>
      </c>
      <c r="BM73" s="65">
        <f t="shared" si="323"/>
        <v>8283.3755005818384</v>
      </c>
      <c r="BN73" s="65">
        <v>0</v>
      </c>
      <c r="BO73" s="65">
        <v>0</v>
      </c>
      <c r="BP73" s="65">
        <v>0</v>
      </c>
      <c r="BQ73" s="65">
        <v>0</v>
      </c>
      <c r="BR73" s="65">
        <f t="shared" si="325"/>
        <v>0</v>
      </c>
      <c r="BS73" s="65">
        <f t="shared" si="328"/>
        <v>0</v>
      </c>
      <c r="BT73" s="65">
        <v>0</v>
      </c>
      <c r="BU73" s="65">
        <v>0</v>
      </c>
      <c r="BV73" s="65">
        <f t="shared" si="326"/>
        <v>0</v>
      </c>
      <c r="BW73" s="65">
        <v>0</v>
      </c>
      <c r="BX73" s="65">
        <v>0</v>
      </c>
      <c r="BY73" s="65">
        <f t="shared" si="327"/>
        <v>0</v>
      </c>
      <c r="BZ73" s="65">
        <f t="shared" si="324"/>
        <v>8283.3755005818384</v>
      </c>
      <c r="CA73" s="63"/>
    </row>
    <row r="74" spans="1:79" ht="12.75" customHeight="1">
      <c r="A74" s="6" t="s">
        <v>107</v>
      </c>
      <c r="B74" s="7" t="s">
        <v>108</v>
      </c>
      <c r="C74" s="65">
        <v>0</v>
      </c>
      <c r="D74" s="65">
        <v>0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  <c r="J74" s="65">
        <v>0</v>
      </c>
      <c r="K74" s="65">
        <v>0</v>
      </c>
      <c r="L74" s="65">
        <v>0</v>
      </c>
      <c r="M74" s="65">
        <v>0</v>
      </c>
      <c r="N74" s="65">
        <v>0</v>
      </c>
      <c r="O74" s="65">
        <v>0</v>
      </c>
      <c r="P74" s="65">
        <v>0</v>
      </c>
      <c r="Q74" s="65">
        <v>0</v>
      </c>
      <c r="R74" s="65">
        <v>0</v>
      </c>
      <c r="S74" s="65">
        <v>0</v>
      </c>
      <c r="T74" s="65">
        <v>0</v>
      </c>
      <c r="U74" s="65">
        <v>0</v>
      </c>
      <c r="V74" s="65">
        <v>0</v>
      </c>
      <c r="W74" s="65">
        <v>0</v>
      </c>
      <c r="X74" s="65">
        <v>0</v>
      </c>
      <c r="Y74" s="65">
        <v>0</v>
      </c>
      <c r="Z74" s="65">
        <v>0</v>
      </c>
      <c r="AA74" s="65">
        <v>0</v>
      </c>
      <c r="AB74" s="65">
        <v>0</v>
      </c>
      <c r="AC74" s="65">
        <v>0</v>
      </c>
      <c r="AD74" s="65">
        <v>6.2</v>
      </c>
      <c r="AE74" s="65">
        <v>0</v>
      </c>
      <c r="AF74" s="65">
        <v>0</v>
      </c>
      <c r="AG74" s="65">
        <v>276.13790689999996</v>
      </c>
      <c r="AH74" s="65">
        <v>249.40825630000001</v>
      </c>
      <c r="AI74" s="65">
        <v>0</v>
      </c>
      <c r="AJ74" s="65">
        <v>0</v>
      </c>
      <c r="AK74" s="65">
        <v>0</v>
      </c>
      <c r="AL74" s="65">
        <v>0</v>
      </c>
      <c r="AM74" s="65">
        <v>21.511700300000001</v>
      </c>
      <c r="AN74" s="65">
        <v>0</v>
      </c>
      <c r="AO74" s="65">
        <v>454.52957800000001</v>
      </c>
      <c r="AP74" s="65">
        <v>0</v>
      </c>
      <c r="AQ74" s="65">
        <v>0</v>
      </c>
      <c r="AR74" s="65">
        <v>0</v>
      </c>
      <c r="AS74" s="65">
        <v>0</v>
      </c>
      <c r="AT74" s="65">
        <v>0</v>
      </c>
      <c r="AU74" s="65">
        <v>0</v>
      </c>
      <c r="AV74" s="65">
        <v>0</v>
      </c>
      <c r="AW74" s="65">
        <v>0</v>
      </c>
      <c r="AX74" s="65">
        <v>0</v>
      </c>
      <c r="AY74" s="65">
        <v>0</v>
      </c>
      <c r="AZ74" s="65">
        <v>0</v>
      </c>
      <c r="BA74" s="65">
        <v>0</v>
      </c>
      <c r="BB74" s="65">
        <v>0</v>
      </c>
      <c r="BC74" s="65">
        <v>0</v>
      </c>
      <c r="BD74" s="65">
        <v>0</v>
      </c>
      <c r="BE74" s="65">
        <v>0</v>
      </c>
      <c r="BF74" s="65">
        <v>0</v>
      </c>
      <c r="BG74" s="65">
        <v>0</v>
      </c>
      <c r="BH74" s="65">
        <v>0</v>
      </c>
      <c r="BI74" s="65">
        <v>0</v>
      </c>
      <c r="BJ74" s="65">
        <v>47.004845009998071</v>
      </c>
      <c r="BK74" s="65">
        <v>0</v>
      </c>
      <c r="BL74" s="65">
        <v>0</v>
      </c>
      <c r="BM74" s="65">
        <f t="shared" si="323"/>
        <v>1054.7922865099981</v>
      </c>
      <c r="BN74" s="65">
        <v>498.59999999999997</v>
      </c>
      <c r="BO74" s="65">
        <v>0</v>
      </c>
      <c r="BP74" s="65">
        <v>0</v>
      </c>
      <c r="BQ74" s="65">
        <v>0</v>
      </c>
      <c r="BR74" s="65">
        <f t="shared" si="325"/>
        <v>0</v>
      </c>
      <c r="BS74" s="65">
        <f t="shared" si="328"/>
        <v>498.59999999999997</v>
      </c>
      <c r="BT74" s="65">
        <v>0</v>
      </c>
      <c r="BU74" s="65">
        <v>0</v>
      </c>
      <c r="BV74" s="65">
        <f t="shared" si="326"/>
        <v>0</v>
      </c>
      <c r="BW74" s="65">
        <v>0</v>
      </c>
      <c r="BX74" s="65">
        <v>0</v>
      </c>
      <c r="BY74" s="65">
        <f t="shared" si="327"/>
        <v>0</v>
      </c>
      <c r="BZ74" s="65">
        <f t="shared" si="324"/>
        <v>1553.392286509998</v>
      </c>
      <c r="CA74" s="63"/>
    </row>
    <row r="75" spans="1:79" ht="12.75" customHeight="1">
      <c r="A75" s="6" t="s">
        <v>109</v>
      </c>
      <c r="B75" s="7" t="s">
        <v>110</v>
      </c>
      <c r="C75" s="65">
        <v>0</v>
      </c>
      <c r="D75" s="65">
        <v>0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  <c r="J75" s="65">
        <v>0</v>
      </c>
      <c r="K75" s="65">
        <v>0</v>
      </c>
      <c r="L75" s="65">
        <v>0</v>
      </c>
      <c r="M75" s="65">
        <v>0</v>
      </c>
      <c r="N75" s="65">
        <v>0</v>
      </c>
      <c r="O75" s="65">
        <v>0</v>
      </c>
      <c r="P75" s="65">
        <v>0</v>
      </c>
      <c r="Q75" s="65">
        <v>0</v>
      </c>
      <c r="R75" s="65">
        <v>0</v>
      </c>
      <c r="S75" s="65">
        <v>0</v>
      </c>
      <c r="T75" s="65">
        <v>0</v>
      </c>
      <c r="U75" s="65">
        <v>0</v>
      </c>
      <c r="V75" s="65">
        <v>0</v>
      </c>
      <c r="W75" s="65">
        <v>0</v>
      </c>
      <c r="X75" s="65">
        <v>0</v>
      </c>
      <c r="Y75" s="65">
        <v>0</v>
      </c>
      <c r="Z75" s="65">
        <v>0</v>
      </c>
      <c r="AA75" s="65">
        <v>0</v>
      </c>
      <c r="AB75" s="65">
        <v>0</v>
      </c>
      <c r="AC75" s="65">
        <v>13.312933962156242</v>
      </c>
      <c r="AD75" s="65">
        <v>0</v>
      </c>
      <c r="AE75" s="65">
        <v>0</v>
      </c>
      <c r="AF75" s="65">
        <v>0</v>
      </c>
      <c r="AG75" s="65">
        <v>0</v>
      </c>
      <c r="AH75" s="65">
        <v>0</v>
      </c>
      <c r="AI75" s="65">
        <v>0</v>
      </c>
      <c r="AJ75" s="65">
        <v>173.2858791571247</v>
      </c>
      <c r="AK75" s="65">
        <v>0</v>
      </c>
      <c r="AL75" s="65">
        <v>0</v>
      </c>
      <c r="AM75" s="65">
        <v>0</v>
      </c>
      <c r="AN75" s="65">
        <v>0</v>
      </c>
      <c r="AO75" s="65">
        <v>0</v>
      </c>
      <c r="AP75" s="65">
        <v>0</v>
      </c>
      <c r="AQ75" s="65">
        <v>0</v>
      </c>
      <c r="AR75" s="65">
        <v>0</v>
      </c>
      <c r="AS75" s="65">
        <v>0</v>
      </c>
      <c r="AT75" s="65">
        <v>0</v>
      </c>
      <c r="AU75" s="65">
        <v>0</v>
      </c>
      <c r="AV75" s="65">
        <v>0</v>
      </c>
      <c r="AW75" s="65">
        <v>0</v>
      </c>
      <c r="AX75" s="65">
        <v>0</v>
      </c>
      <c r="AY75" s="65">
        <v>0</v>
      </c>
      <c r="AZ75" s="65">
        <v>0</v>
      </c>
      <c r="BA75" s="65">
        <v>0</v>
      </c>
      <c r="BB75" s="65">
        <v>0</v>
      </c>
      <c r="BC75" s="65">
        <v>0</v>
      </c>
      <c r="BD75" s="65">
        <v>0</v>
      </c>
      <c r="BE75" s="65">
        <v>0</v>
      </c>
      <c r="BF75" s="65">
        <v>0</v>
      </c>
      <c r="BG75" s="65">
        <v>0</v>
      </c>
      <c r="BH75" s="65">
        <v>0</v>
      </c>
      <c r="BI75" s="65">
        <v>0</v>
      </c>
      <c r="BJ75" s="65">
        <v>0</v>
      </c>
      <c r="BK75" s="65">
        <v>0</v>
      </c>
      <c r="BL75" s="65">
        <v>0</v>
      </c>
      <c r="BM75" s="65">
        <f t="shared" si="323"/>
        <v>186.59881311928095</v>
      </c>
      <c r="BN75" s="65">
        <v>1311.4</v>
      </c>
      <c r="BO75" s="65">
        <v>0</v>
      </c>
      <c r="BP75" s="65">
        <v>0</v>
      </c>
      <c r="BQ75" s="65">
        <v>0</v>
      </c>
      <c r="BR75" s="65">
        <f t="shared" si="325"/>
        <v>0</v>
      </c>
      <c r="BS75" s="65">
        <f t="shared" si="328"/>
        <v>1311.4</v>
      </c>
      <c r="BT75" s="65">
        <v>0</v>
      </c>
      <c r="BU75" s="65">
        <v>0</v>
      </c>
      <c r="BV75" s="65">
        <f t="shared" si="326"/>
        <v>0</v>
      </c>
      <c r="BW75" s="65">
        <v>0</v>
      </c>
      <c r="BX75" s="65">
        <v>532.29999999999995</v>
      </c>
      <c r="BY75" s="65">
        <f t="shared" si="327"/>
        <v>532.29999999999995</v>
      </c>
      <c r="BZ75" s="65">
        <f t="shared" si="324"/>
        <v>2030.298813119281</v>
      </c>
      <c r="CA75" s="63"/>
    </row>
    <row r="76" spans="1:79" ht="12.75" customHeight="1">
      <c r="A76" s="6" t="s">
        <v>111</v>
      </c>
      <c r="B76" s="7" t="s">
        <v>112</v>
      </c>
      <c r="C76" s="65">
        <v>0</v>
      </c>
      <c r="D76" s="65">
        <v>0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65">
        <v>0</v>
      </c>
      <c r="K76" s="65">
        <v>0</v>
      </c>
      <c r="L76" s="65">
        <v>0</v>
      </c>
      <c r="M76" s="65">
        <v>0</v>
      </c>
      <c r="N76" s="65">
        <v>0</v>
      </c>
      <c r="O76" s="65">
        <v>0</v>
      </c>
      <c r="P76" s="65">
        <v>0</v>
      </c>
      <c r="Q76" s="65">
        <v>0</v>
      </c>
      <c r="R76" s="65">
        <v>0</v>
      </c>
      <c r="S76" s="65">
        <v>0</v>
      </c>
      <c r="T76" s="65">
        <v>0</v>
      </c>
      <c r="U76" s="65">
        <v>0</v>
      </c>
      <c r="V76" s="65">
        <v>0</v>
      </c>
      <c r="W76" s="65">
        <v>0</v>
      </c>
      <c r="X76" s="65">
        <v>0</v>
      </c>
      <c r="Y76" s="65">
        <v>0</v>
      </c>
      <c r="Z76" s="65">
        <v>0</v>
      </c>
      <c r="AA76" s="65">
        <v>0</v>
      </c>
      <c r="AB76" s="65">
        <v>0</v>
      </c>
      <c r="AC76" s="65">
        <v>1.5040353460916338</v>
      </c>
      <c r="AD76" s="65">
        <v>0</v>
      </c>
      <c r="AE76" s="65">
        <v>0</v>
      </c>
      <c r="AF76" s="65">
        <v>0</v>
      </c>
      <c r="AG76" s="65">
        <v>0</v>
      </c>
      <c r="AH76" s="65">
        <v>0</v>
      </c>
      <c r="AI76" s="65">
        <v>0</v>
      </c>
      <c r="AJ76" s="65">
        <v>0</v>
      </c>
      <c r="AK76" s="65">
        <v>0</v>
      </c>
      <c r="AL76" s="65">
        <v>0</v>
      </c>
      <c r="AM76" s="65">
        <v>0</v>
      </c>
      <c r="AN76" s="65">
        <v>0</v>
      </c>
      <c r="AO76" s="65">
        <v>0</v>
      </c>
      <c r="AP76" s="65">
        <v>0</v>
      </c>
      <c r="AQ76" s="65">
        <v>0</v>
      </c>
      <c r="AR76" s="65">
        <v>0</v>
      </c>
      <c r="AS76" s="65">
        <v>0</v>
      </c>
      <c r="AT76" s="65">
        <v>0</v>
      </c>
      <c r="AU76" s="65">
        <v>0</v>
      </c>
      <c r="AV76" s="65">
        <v>0</v>
      </c>
      <c r="AW76" s="65">
        <v>0</v>
      </c>
      <c r="AX76" s="65">
        <v>0</v>
      </c>
      <c r="AY76" s="65">
        <v>0</v>
      </c>
      <c r="AZ76" s="65">
        <v>0</v>
      </c>
      <c r="BA76" s="65">
        <v>0</v>
      </c>
      <c r="BB76" s="65">
        <v>0</v>
      </c>
      <c r="BC76" s="65">
        <v>0</v>
      </c>
      <c r="BD76" s="65">
        <v>0</v>
      </c>
      <c r="BE76" s="65">
        <v>0</v>
      </c>
      <c r="BF76" s="65">
        <v>0</v>
      </c>
      <c r="BG76" s="65">
        <v>65.003948751492288</v>
      </c>
      <c r="BH76" s="65">
        <v>0</v>
      </c>
      <c r="BI76" s="65">
        <v>0</v>
      </c>
      <c r="BJ76" s="65">
        <v>25.439225250099376</v>
      </c>
      <c r="BK76" s="65">
        <v>0</v>
      </c>
      <c r="BL76" s="65">
        <v>0</v>
      </c>
      <c r="BM76" s="65">
        <f t="shared" si="323"/>
        <v>91.947209347683298</v>
      </c>
      <c r="BN76" s="65">
        <v>1106.3</v>
      </c>
      <c r="BO76" s="65">
        <v>0</v>
      </c>
      <c r="BP76" s="65">
        <v>0</v>
      </c>
      <c r="BQ76" s="65">
        <v>0</v>
      </c>
      <c r="BR76" s="65">
        <f t="shared" si="325"/>
        <v>0</v>
      </c>
      <c r="BS76" s="65">
        <f t="shared" si="328"/>
        <v>1106.3</v>
      </c>
      <c r="BT76" s="65">
        <v>0</v>
      </c>
      <c r="BU76" s="65">
        <v>0</v>
      </c>
      <c r="BV76" s="65">
        <f t="shared" si="326"/>
        <v>0</v>
      </c>
      <c r="BW76" s="65">
        <v>0</v>
      </c>
      <c r="BX76" s="65">
        <v>0</v>
      </c>
      <c r="BY76" s="65">
        <f t="shared" si="327"/>
        <v>0</v>
      </c>
      <c r="BZ76" s="65">
        <f t="shared" si="324"/>
        <v>1198.2472093476833</v>
      </c>
      <c r="CA76" s="63"/>
    </row>
    <row r="77" spans="1:79" ht="12.75" customHeight="1">
      <c r="A77" s="6" t="s">
        <v>113</v>
      </c>
      <c r="B77" s="7" t="s">
        <v>114</v>
      </c>
      <c r="C77" s="65">
        <v>0</v>
      </c>
      <c r="D77" s="65">
        <v>0</v>
      </c>
      <c r="E77" s="65">
        <v>0</v>
      </c>
      <c r="F77" s="65">
        <v>0.11618164716102136</v>
      </c>
      <c r="G77" s="65">
        <v>1.76157517985732</v>
      </c>
      <c r="H77" s="65">
        <v>0</v>
      </c>
      <c r="I77" s="65">
        <v>0</v>
      </c>
      <c r="J77" s="65">
        <v>0</v>
      </c>
      <c r="K77" s="65">
        <v>0</v>
      </c>
      <c r="L77" s="65">
        <v>0</v>
      </c>
      <c r="M77" s="65">
        <v>0.1</v>
      </c>
      <c r="N77" s="65">
        <v>0</v>
      </c>
      <c r="O77" s="65">
        <v>0</v>
      </c>
      <c r="P77" s="65">
        <v>0</v>
      </c>
      <c r="Q77" s="65">
        <v>0</v>
      </c>
      <c r="R77" s="65">
        <v>0</v>
      </c>
      <c r="S77" s="65">
        <v>0.31679488303925502</v>
      </c>
      <c r="T77" s="65">
        <v>0.47030058708266398</v>
      </c>
      <c r="U77" s="65">
        <v>0</v>
      </c>
      <c r="V77" s="65">
        <v>0</v>
      </c>
      <c r="W77" s="65">
        <v>0</v>
      </c>
      <c r="X77" s="65">
        <v>0.11881797248949047</v>
      </c>
      <c r="Y77" s="65">
        <v>1.1413214711710936E-2</v>
      </c>
      <c r="Z77" s="65">
        <v>3.5117583728341345E-3</v>
      </c>
      <c r="AA77" s="65">
        <v>0.50043672754635504</v>
      </c>
      <c r="AB77" s="65">
        <v>2.458230860983894E-2</v>
      </c>
      <c r="AC77" s="65">
        <v>0</v>
      </c>
      <c r="AD77" s="65">
        <v>0</v>
      </c>
      <c r="AE77" s="65">
        <v>0</v>
      </c>
      <c r="AF77" s="65">
        <v>0</v>
      </c>
      <c r="AG77" s="65">
        <v>0</v>
      </c>
      <c r="AH77" s="65">
        <v>0</v>
      </c>
      <c r="AI77" s="65">
        <v>0</v>
      </c>
      <c r="AJ77" s="65">
        <v>0</v>
      </c>
      <c r="AK77" s="65">
        <v>0</v>
      </c>
      <c r="AL77" s="65">
        <v>0</v>
      </c>
      <c r="AM77" s="65">
        <v>0</v>
      </c>
      <c r="AN77" s="65">
        <v>0</v>
      </c>
      <c r="AO77" s="65">
        <v>0</v>
      </c>
      <c r="AP77" s="65">
        <v>0</v>
      </c>
      <c r="AQ77" s="65">
        <v>0</v>
      </c>
      <c r="AR77" s="65">
        <v>0</v>
      </c>
      <c r="AS77" s="65">
        <v>0</v>
      </c>
      <c r="AT77" s="65">
        <v>0.1</v>
      </c>
      <c r="AU77" s="65">
        <v>0</v>
      </c>
      <c r="AV77" s="65">
        <v>0</v>
      </c>
      <c r="AW77" s="65">
        <v>0</v>
      </c>
      <c r="AX77" s="65">
        <v>0</v>
      </c>
      <c r="AY77" s="65">
        <v>0</v>
      </c>
      <c r="AZ77" s="65">
        <v>0</v>
      </c>
      <c r="BA77" s="65">
        <v>0</v>
      </c>
      <c r="BB77" s="65">
        <v>0</v>
      </c>
      <c r="BC77" s="65">
        <v>0</v>
      </c>
      <c r="BD77" s="65">
        <v>0</v>
      </c>
      <c r="BE77" s="65">
        <v>0</v>
      </c>
      <c r="BF77" s="65">
        <v>0</v>
      </c>
      <c r="BG77" s="65">
        <v>0</v>
      </c>
      <c r="BH77" s="65">
        <v>0</v>
      </c>
      <c r="BI77" s="65">
        <v>0</v>
      </c>
      <c r="BJ77" s="65">
        <v>0</v>
      </c>
      <c r="BK77" s="65">
        <v>0</v>
      </c>
      <c r="BL77" s="65">
        <v>0</v>
      </c>
      <c r="BM77" s="65">
        <f t="shared" si="323"/>
        <v>3.5236142788704905</v>
      </c>
      <c r="BN77" s="65">
        <v>0</v>
      </c>
      <c r="BO77" s="65">
        <v>0</v>
      </c>
      <c r="BP77" s="65">
        <v>0</v>
      </c>
      <c r="BQ77" s="65">
        <v>0</v>
      </c>
      <c r="BR77" s="65">
        <f t="shared" si="325"/>
        <v>0</v>
      </c>
      <c r="BS77" s="65">
        <f t="shared" si="328"/>
        <v>0</v>
      </c>
      <c r="BT77" s="65">
        <v>0</v>
      </c>
      <c r="BU77" s="65">
        <v>0</v>
      </c>
      <c r="BV77" s="65">
        <f t="shared" si="326"/>
        <v>0</v>
      </c>
      <c r="BW77" s="65">
        <v>0</v>
      </c>
      <c r="BX77" s="65">
        <v>0</v>
      </c>
      <c r="BY77" s="65">
        <f t="shared" si="327"/>
        <v>0</v>
      </c>
      <c r="BZ77" s="65">
        <f t="shared" si="324"/>
        <v>3.5236142788704905</v>
      </c>
      <c r="CA77" s="63"/>
    </row>
    <row r="78" spans="1:79" ht="12.75" customHeight="1">
      <c r="A78" s="4" t="s">
        <v>115</v>
      </c>
      <c r="B78" s="5" t="s">
        <v>116</v>
      </c>
      <c r="C78" s="64">
        <f t="shared" ref="C78" si="329">C79+C80+C81</f>
        <v>17</v>
      </c>
      <c r="D78" s="64">
        <f t="shared" ref="D78" si="330">D79+D80+D81</f>
        <v>116.56385993462975</v>
      </c>
      <c r="E78" s="64">
        <f t="shared" ref="E78" si="331">E79+E80+E81</f>
        <v>52.634774311743975</v>
      </c>
      <c r="F78" s="64">
        <f t="shared" ref="F78" si="332">F79+F80+F81</f>
        <v>120.32102497689979</v>
      </c>
      <c r="G78" s="64">
        <f t="shared" ref="G78" si="333">G79+G80+G81</f>
        <v>6330.1247119422833</v>
      </c>
      <c r="H78" s="64">
        <f t="shared" ref="H78" si="334">H79+H80+H81</f>
        <v>1375.4154544236742</v>
      </c>
      <c r="I78" s="64">
        <f t="shared" ref="I78" si="335">I79+I80+I81</f>
        <v>237.14188937683693</v>
      </c>
      <c r="J78" s="64">
        <f t="shared" ref="J78" si="336">J79+J80+J81</f>
        <v>613.58205831838177</v>
      </c>
      <c r="K78" s="64">
        <f t="shared" ref="K78" si="337">K79+K80+K81</f>
        <v>276.2976730107921</v>
      </c>
      <c r="L78" s="64">
        <f t="shared" ref="L78" si="338">L79+L80+L81</f>
        <v>186.21518416605923</v>
      </c>
      <c r="M78" s="64">
        <f t="shared" ref="M78" si="339">M79+M80+M81</f>
        <v>528.68089045053091</v>
      </c>
      <c r="N78" s="64">
        <f t="shared" ref="N78" si="340">N79+N80+N81</f>
        <v>125.64175716583165</v>
      </c>
      <c r="O78" s="64">
        <f t="shared" ref="O78" si="341">O79+O80+O81</f>
        <v>102.37532986662598</v>
      </c>
      <c r="P78" s="64">
        <f t="shared" ref="P78" si="342">P79+P80+P81</f>
        <v>74.98878597051629</v>
      </c>
      <c r="Q78" s="64">
        <f t="shared" ref="Q78" si="343">Q79+Q80+Q81</f>
        <v>633.88228677297195</v>
      </c>
      <c r="R78" s="64">
        <f t="shared" ref="R78" si="344">R79+R80+R81</f>
        <v>239.79055747525874</v>
      </c>
      <c r="S78" s="64">
        <f t="shared" ref="S78" si="345">S79+S80+S81</f>
        <v>683.72382964936276</v>
      </c>
      <c r="T78" s="64">
        <f t="shared" ref="T78" si="346">T79+T80+T81</f>
        <v>2065.7621503776968</v>
      </c>
      <c r="U78" s="64">
        <f t="shared" ref="U78" si="347">U79+U80+U81</f>
        <v>1622.8355929951783</v>
      </c>
      <c r="V78" s="64">
        <f t="shared" ref="V78" si="348">V79+V80+V81</f>
        <v>117.72720910004942</v>
      </c>
      <c r="W78" s="64">
        <f t="shared" ref="W78" si="349">W79+W80+W81</f>
        <v>73.299097927085654</v>
      </c>
      <c r="X78" s="64">
        <f t="shared" ref="X78" si="350">X79+X80+X81</f>
        <v>138.48852819776138</v>
      </c>
      <c r="Y78" s="64">
        <f t="shared" ref="Y78" si="351">Y79+Y80+Y81</f>
        <v>38.450632624664088</v>
      </c>
      <c r="Z78" s="64">
        <f t="shared" ref="Z78" si="352">Z79+Z80+Z81</f>
        <v>20.857803223658223</v>
      </c>
      <c r="AA78" s="64">
        <f t="shared" ref="AA78" si="353">AA79+AA80+AA81</f>
        <v>412.67283675999175</v>
      </c>
      <c r="AB78" s="64">
        <f t="shared" ref="AB78" si="354">AB79+AB80+AB81</f>
        <v>630.25446827831058</v>
      </c>
      <c r="AC78" s="64">
        <f t="shared" ref="AC78" si="355">AC79+AC80+AC81</f>
        <v>4758.5945618216501</v>
      </c>
      <c r="AD78" s="64">
        <f t="shared" ref="AD78:AE78" si="356">AD79+AD80+AD81</f>
        <v>1564.2000000000003</v>
      </c>
      <c r="AE78" s="64">
        <f t="shared" si="356"/>
        <v>6510.4143023135803</v>
      </c>
      <c r="AF78" s="64">
        <f t="shared" ref="AF78" si="357">AF79+AF80+AF81</f>
        <v>81.03730022213341</v>
      </c>
      <c r="AG78" s="64">
        <f t="shared" ref="AG78" si="358">AG79+AG80+AG81</f>
        <v>6125.5679502734492</v>
      </c>
      <c r="AH78" s="64">
        <f t="shared" ref="AH78" si="359">AH79+AH80+AH81</f>
        <v>8828.3254332044198</v>
      </c>
      <c r="AI78" s="64">
        <f t="shared" ref="AI78" si="360">AI79+AI80+AI81</f>
        <v>7607.4667405133841</v>
      </c>
      <c r="AJ78" s="64">
        <f t="shared" ref="AJ78" si="361">AJ79+AJ80+AJ81</f>
        <v>691.78277662152573</v>
      </c>
      <c r="AK78" s="64">
        <f t="shared" ref="AK78" si="362">AK79+AK80+AK81</f>
        <v>4.773788384495548</v>
      </c>
      <c r="AL78" s="64">
        <f t="shared" ref="AL78" si="363">AL79+AL80+AL81</f>
        <v>38.33264834257443</v>
      </c>
      <c r="AM78" s="64">
        <f t="shared" ref="AM78" si="364">AM79+AM80+AM81</f>
        <v>1810.6394817999999</v>
      </c>
      <c r="AN78" s="64">
        <f t="shared" ref="AN78" si="365">AN79+AN80+AN81</f>
        <v>466.87017420000006</v>
      </c>
      <c r="AO78" s="64">
        <f t="shared" ref="AO78" si="366">AO79+AO80+AO81</f>
        <v>237.75298980000002</v>
      </c>
      <c r="AP78" s="64">
        <f t="shared" ref="AP78:AR78" si="367">AP79+AP80+AP81</f>
        <v>2281.1999999999998</v>
      </c>
      <c r="AQ78" s="64">
        <f t="shared" si="367"/>
        <v>2975.7</v>
      </c>
      <c r="AR78" s="64">
        <f t="shared" si="367"/>
        <v>48.9</v>
      </c>
      <c r="AS78" s="64">
        <f t="shared" ref="AS78" si="368">AS79+AS80+AS81</f>
        <v>2750.156832644002</v>
      </c>
      <c r="AT78" s="64">
        <f t="shared" ref="AT78" si="369">AT79+AT80+AT81</f>
        <v>94.433999999999997</v>
      </c>
      <c r="AU78" s="64">
        <f t="shared" ref="AU78" si="370">AU79+AU80+AU81</f>
        <v>0.5</v>
      </c>
      <c r="AV78" s="64">
        <f t="shared" ref="AV78" si="371">AV79+AV80+AV81</f>
        <v>174.10000000000002</v>
      </c>
      <c r="AW78" s="64">
        <f t="shared" ref="AW78" si="372">AW79+AW80+AW81</f>
        <v>178.5</v>
      </c>
      <c r="AX78" s="64">
        <f t="shared" ref="AX78" si="373">AX79+AX80+AX81</f>
        <v>291.39999999999998</v>
      </c>
      <c r="AY78" s="64">
        <f t="shared" ref="AY78" si="374">AY79+AY80+AY81</f>
        <v>208.4</v>
      </c>
      <c r="AZ78" s="64">
        <f t="shared" ref="AZ78" si="375">AZ79+AZ80+AZ81</f>
        <v>907.9</v>
      </c>
      <c r="BA78" s="64">
        <f t="shared" ref="BA78" si="376">BA79+BA80+BA81</f>
        <v>26.700000000000003</v>
      </c>
      <c r="BB78" s="64">
        <f t="shared" ref="BB78" si="377">BB79+BB80+BB81</f>
        <v>4.3</v>
      </c>
      <c r="BC78" s="64">
        <f t="shared" ref="BC78" si="378">BC79+BC80+BC81</f>
        <v>3112</v>
      </c>
      <c r="BD78" s="64">
        <f t="shared" ref="BD78" si="379">BD79+BD80+BD81</f>
        <v>12.9</v>
      </c>
      <c r="BE78" s="64">
        <f t="shared" ref="BE78" si="380">BE79+BE80+BE81</f>
        <v>0.7</v>
      </c>
      <c r="BF78" s="64">
        <f t="shared" ref="BF78" si="381">BF79+BF80+BF81</f>
        <v>9.3000000000000007</v>
      </c>
      <c r="BG78" s="64">
        <f t="shared" ref="BG78" si="382">BG79+BG80+BG81</f>
        <v>2381.3484417418827</v>
      </c>
      <c r="BH78" s="64">
        <f t="shared" ref="BH78" si="383">BH79+BH80+BH81</f>
        <v>6280.0340436168799</v>
      </c>
      <c r="BI78" s="64">
        <f t="shared" ref="BI78:BL78" si="384">BI79+BI80+BI81</f>
        <v>3803.0474128302139</v>
      </c>
      <c r="BJ78" s="64">
        <f t="shared" si="384"/>
        <v>224.11876066331632</v>
      </c>
      <c r="BK78" s="64">
        <f t="shared" si="384"/>
        <v>10056.898856537666</v>
      </c>
      <c r="BL78" s="64">
        <f t="shared" si="384"/>
        <v>0</v>
      </c>
      <c r="BM78" s="64">
        <f t="shared" ref="BM78" si="385">BM79+BM80+BM81</f>
        <v>91383.024882827958</v>
      </c>
      <c r="BN78" s="64">
        <f t="shared" ref="BN78" si="386">BN79+BN80+BN81</f>
        <v>211367.589644019</v>
      </c>
      <c r="BO78" s="64">
        <f t="shared" ref="BO78" si="387">BO79+BO80+BO81</f>
        <v>0</v>
      </c>
      <c r="BP78" s="64">
        <f t="shared" ref="BP78" si="388">BP79+BP80+BP81</f>
        <v>0</v>
      </c>
      <c r="BQ78" s="64">
        <f t="shared" ref="BQ78" si="389">BQ79+BQ80+BQ81</f>
        <v>0</v>
      </c>
      <c r="BR78" s="64">
        <f t="shared" ref="BR78" si="390">BR79+BR80+BR81</f>
        <v>0</v>
      </c>
      <c r="BS78" s="64">
        <f t="shared" ref="BS78" si="391">BS79+BS80+BS81</f>
        <v>211367.589644019</v>
      </c>
      <c r="BT78" s="64">
        <f t="shared" ref="BT78" si="392">BT79+BT80+BT81</f>
        <v>0</v>
      </c>
      <c r="BU78" s="64">
        <f t="shared" ref="BU78" si="393">BU79+BU80+BU81</f>
        <v>0</v>
      </c>
      <c r="BV78" s="64">
        <f t="shared" ref="BV78" si="394">BV79+BV80+BV81</f>
        <v>0</v>
      </c>
      <c r="BW78" s="64">
        <f t="shared" ref="BW78" si="395">BW79+BW80+BW81</f>
        <v>0</v>
      </c>
      <c r="BX78" s="64">
        <f t="shared" ref="BX78" si="396">BX79+BX80+BX81</f>
        <v>87.2</v>
      </c>
      <c r="BY78" s="64">
        <f t="shared" ref="BY78" si="397">BY79+BY80+BY81</f>
        <v>87.2</v>
      </c>
      <c r="BZ78" s="64">
        <f t="shared" ref="BZ78" si="398">BZ79+BZ80+BZ81</f>
        <v>302837.81452684692</v>
      </c>
      <c r="CA78" s="63"/>
    </row>
    <row r="79" spans="1:79" ht="12.75" customHeight="1">
      <c r="A79" s="6" t="s">
        <v>117</v>
      </c>
      <c r="B79" s="7" t="s">
        <v>118</v>
      </c>
      <c r="C79" s="65">
        <v>0</v>
      </c>
      <c r="D79" s="65">
        <v>0</v>
      </c>
      <c r="E79" s="65">
        <v>52.634774311743975</v>
      </c>
      <c r="F79" s="65">
        <v>0</v>
      </c>
      <c r="G79" s="65">
        <v>6124.1373348061597</v>
      </c>
      <c r="H79" s="65">
        <v>1313.2739506690518</v>
      </c>
      <c r="I79" s="65">
        <v>200.83448167968308</v>
      </c>
      <c r="J79" s="65">
        <v>530.27457607210522</v>
      </c>
      <c r="K79" s="65">
        <v>148.23017333807184</v>
      </c>
      <c r="L79" s="65">
        <v>145.61881531534539</v>
      </c>
      <c r="M79" s="65">
        <v>410.27962199612654</v>
      </c>
      <c r="N79" s="65">
        <v>118.67443767225811</v>
      </c>
      <c r="O79" s="65">
        <v>76.217701942767761</v>
      </c>
      <c r="P79" s="65">
        <v>72.698023042030172</v>
      </c>
      <c r="Q79" s="65">
        <v>596.76203625916969</v>
      </c>
      <c r="R79" s="65">
        <v>201.12573100219296</v>
      </c>
      <c r="S79" s="65">
        <v>644.48694501812031</v>
      </c>
      <c r="T79" s="65">
        <v>1886.8104625485435</v>
      </c>
      <c r="U79" s="65">
        <v>1607.1553525121531</v>
      </c>
      <c r="V79" s="65">
        <v>6.9049752387747505</v>
      </c>
      <c r="W79" s="65">
        <v>66.48201453168538</v>
      </c>
      <c r="X79" s="65">
        <v>132.05257846936024</v>
      </c>
      <c r="Y79" s="65">
        <v>31.670819322107892</v>
      </c>
      <c r="Z79" s="65">
        <v>12.740901971551544</v>
      </c>
      <c r="AA79" s="65">
        <v>294.96541772318767</v>
      </c>
      <c r="AB79" s="65">
        <v>537.39563945147358</v>
      </c>
      <c r="AC79" s="65">
        <v>4738.4937957659095</v>
      </c>
      <c r="AD79" s="65">
        <v>1132.2</v>
      </c>
      <c r="AE79" s="65">
        <v>5870.4143023135803</v>
      </c>
      <c r="AF79" s="65">
        <v>27.471619322133414</v>
      </c>
      <c r="AG79" s="65">
        <v>4539.9419489734501</v>
      </c>
      <c r="AH79" s="65">
        <v>6718.9698130044198</v>
      </c>
      <c r="AI79" s="65">
        <v>7430.9147320628999</v>
      </c>
      <c r="AJ79" s="65">
        <v>622.51428767170319</v>
      </c>
      <c r="AK79" s="65">
        <v>4.5249413046373634</v>
      </c>
      <c r="AL79" s="65">
        <v>24.908356252229201</v>
      </c>
      <c r="AM79" s="65">
        <v>1299.9319412</v>
      </c>
      <c r="AN79" s="65">
        <v>23.323802699999998</v>
      </c>
      <c r="AO79" s="65">
        <v>19.836381899999999</v>
      </c>
      <c r="AP79" s="65">
        <v>2035.8</v>
      </c>
      <c r="AQ79" s="65">
        <v>2543</v>
      </c>
      <c r="AR79" s="65">
        <v>1.5</v>
      </c>
      <c r="AS79" s="65">
        <v>2540.441364098654</v>
      </c>
      <c r="AT79" s="65">
        <v>0.1</v>
      </c>
      <c r="AU79" s="65">
        <v>0</v>
      </c>
      <c r="AV79" s="65">
        <v>0.3</v>
      </c>
      <c r="AW79" s="65">
        <v>0.3</v>
      </c>
      <c r="AX79" s="65">
        <v>0.5</v>
      </c>
      <c r="AY79" s="65">
        <v>0.4</v>
      </c>
      <c r="AZ79" s="65">
        <v>0</v>
      </c>
      <c r="BA79" s="65">
        <v>3.1</v>
      </c>
      <c r="BB79" s="65">
        <v>0.2</v>
      </c>
      <c r="BC79" s="65">
        <v>2845.7</v>
      </c>
      <c r="BD79" s="65">
        <v>1.5</v>
      </c>
      <c r="BE79" s="65">
        <v>0</v>
      </c>
      <c r="BF79" s="65">
        <v>0.5</v>
      </c>
      <c r="BG79" s="65">
        <v>778.89449234272035</v>
      </c>
      <c r="BH79" s="65">
        <v>5601.8573971903597</v>
      </c>
      <c r="BI79" s="65">
        <v>2906.2169180346327</v>
      </c>
      <c r="BJ79" s="65">
        <v>0</v>
      </c>
      <c r="BK79" s="65">
        <v>10002.93101410013</v>
      </c>
      <c r="BL79" s="65">
        <v>0</v>
      </c>
      <c r="BM79" s="65">
        <f>SUM(C79:BL79)</f>
        <v>76928.113873131122</v>
      </c>
      <c r="BN79" s="65">
        <v>14219.499999999998</v>
      </c>
      <c r="BO79" s="65">
        <v>0</v>
      </c>
      <c r="BP79" s="65">
        <v>0</v>
      </c>
      <c r="BQ79" s="65">
        <v>0</v>
      </c>
      <c r="BR79" s="65">
        <f t="shared" si="325"/>
        <v>0</v>
      </c>
      <c r="BS79" s="65">
        <f t="shared" si="328"/>
        <v>14219.499999999998</v>
      </c>
      <c r="BT79" s="65">
        <v>0</v>
      </c>
      <c r="BU79" s="65">
        <v>0</v>
      </c>
      <c r="BV79" s="65">
        <f>BT79+BU79</f>
        <v>0</v>
      </c>
      <c r="BW79" s="65">
        <v>0</v>
      </c>
      <c r="BX79" s="65">
        <v>87.2</v>
      </c>
      <c r="BY79" s="65">
        <f>BW79+BX79</f>
        <v>87.2</v>
      </c>
      <c r="BZ79" s="65">
        <f>BM79+BS79+BV79+BY79</f>
        <v>91234.813873131119</v>
      </c>
      <c r="CA79" s="63"/>
    </row>
    <row r="80" spans="1:79" ht="12.75" customHeight="1">
      <c r="A80" s="6" t="s">
        <v>119</v>
      </c>
      <c r="B80" s="7" t="s">
        <v>120</v>
      </c>
      <c r="C80" s="65">
        <v>17</v>
      </c>
      <c r="D80" s="65">
        <v>116.56385993462975</v>
      </c>
      <c r="E80" s="65">
        <v>0</v>
      </c>
      <c r="F80" s="65">
        <v>0</v>
      </c>
      <c r="G80" s="65">
        <v>52.575987795987231</v>
      </c>
      <c r="H80" s="65">
        <v>22.800389393873047</v>
      </c>
      <c r="I80" s="65">
        <v>31.068244358678484</v>
      </c>
      <c r="J80" s="65">
        <v>41.990591114403585</v>
      </c>
      <c r="K80" s="65">
        <v>18.170815014527257</v>
      </c>
      <c r="L80" s="65">
        <v>3.5492205112693123</v>
      </c>
      <c r="M80" s="65">
        <v>4.2299255269072464</v>
      </c>
      <c r="N80" s="65">
        <v>1.828701427851485</v>
      </c>
      <c r="O80" s="65">
        <v>6.1076922913003173</v>
      </c>
      <c r="P80" s="65">
        <v>1.4767699215942789</v>
      </c>
      <c r="Q80" s="65">
        <v>10.29932640971229</v>
      </c>
      <c r="R80" s="65">
        <v>11.99557660923819</v>
      </c>
      <c r="S80" s="65">
        <v>11.194801377347902</v>
      </c>
      <c r="T80" s="65">
        <v>17.441463533140155</v>
      </c>
      <c r="U80" s="65">
        <v>12.610665229038052</v>
      </c>
      <c r="V80" s="65">
        <v>110.82223386127467</v>
      </c>
      <c r="W80" s="65">
        <v>5.0999142737372196</v>
      </c>
      <c r="X80" s="65">
        <v>3.6524953361379731</v>
      </c>
      <c r="Y80" s="65">
        <v>0.47759913870544224</v>
      </c>
      <c r="Z80" s="65">
        <v>1.0605510285959086</v>
      </c>
      <c r="AA80" s="65">
        <v>20.827699994072105</v>
      </c>
      <c r="AB80" s="65">
        <v>0.11588802630352645</v>
      </c>
      <c r="AC80" s="65">
        <v>0</v>
      </c>
      <c r="AD80" s="65">
        <v>181.9</v>
      </c>
      <c r="AE80" s="65">
        <v>0</v>
      </c>
      <c r="AF80" s="65">
        <v>0</v>
      </c>
      <c r="AG80" s="65">
        <v>0</v>
      </c>
      <c r="AH80" s="65">
        <v>0</v>
      </c>
      <c r="AI80" s="65">
        <v>0</v>
      </c>
      <c r="AJ80" s="65">
        <v>0</v>
      </c>
      <c r="AK80" s="65">
        <v>0</v>
      </c>
      <c r="AL80" s="65">
        <v>0</v>
      </c>
      <c r="AM80" s="65">
        <v>0</v>
      </c>
      <c r="AN80" s="65">
        <v>0</v>
      </c>
      <c r="AO80" s="65">
        <v>93.414639199999996</v>
      </c>
      <c r="AP80" s="65">
        <v>245.4</v>
      </c>
      <c r="AQ80" s="65">
        <v>432.7</v>
      </c>
      <c r="AR80" s="65">
        <v>47.4</v>
      </c>
      <c r="AS80" s="65">
        <v>0</v>
      </c>
      <c r="AT80" s="65">
        <v>94.334000000000003</v>
      </c>
      <c r="AU80" s="65">
        <v>0.5</v>
      </c>
      <c r="AV80" s="65">
        <v>173.8</v>
      </c>
      <c r="AW80" s="65">
        <v>178.2</v>
      </c>
      <c r="AX80" s="65">
        <v>290.89999999999998</v>
      </c>
      <c r="AY80" s="65">
        <v>208</v>
      </c>
      <c r="AZ80" s="65">
        <v>907.9</v>
      </c>
      <c r="BA80" s="65">
        <v>23.6</v>
      </c>
      <c r="BB80" s="65">
        <v>4.0999999999999996</v>
      </c>
      <c r="BC80" s="65">
        <v>266.3</v>
      </c>
      <c r="BD80" s="65">
        <v>11.4</v>
      </c>
      <c r="BE80" s="65">
        <v>0.7</v>
      </c>
      <c r="BF80" s="65">
        <v>8.8000000000000007</v>
      </c>
      <c r="BG80" s="65">
        <v>1386.8407683144919</v>
      </c>
      <c r="BH80" s="65">
        <v>0</v>
      </c>
      <c r="BI80" s="65">
        <v>836.4282272402794</v>
      </c>
      <c r="BJ80" s="65">
        <v>0</v>
      </c>
      <c r="BK80" s="65">
        <v>53.967842437536085</v>
      </c>
      <c r="BL80" s="65">
        <v>0</v>
      </c>
      <c r="BM80" s="65">
        <f>SUM(C80:BL80)</f>
        <v>5969.5458893006335</v>
      </c>
      <c r="BN80" s="65">
        <v>197148.089644019</v>
      </c>
      <c r="BO80" s="65">
        <v>0</v>
      </c>
      <c r="BP80" s="65">
        <v>0</v>
      </c>
      <c r="BQ80" s="65">
        <v>0</v>
      </c>
      <c r="BR80" s="65">
        <f t="shared" si="325"/>
        <v>0</v>
      </c>
      <c r="BS80" s="65">
        <f t="shared" si="328"/>
        <v>197148.089644019</v>
      </c>
      <c r="BT80" s="65">
        <v>0</v>
      </c>
      <c r="BU80" s="65">
        <v>0</v>
      </c>
      <c r="BV80" s="65">
        <f t="shared" ref="BV80:BV81" si="399">BT80+BU80</f>
        <v>0</v>
      </c>
      <c r="BW80" s="65">
        <v>0</v>
      </c>
      <c r="BX80" s="65">
        <v>0</v>
      </c>
      <c r="BY80" s="65">
        <f t="shared" ref="BY80:BY81" si="400">BW80+BX80</f>
        <v>0</v>
      </c>
      <c r="BZ80" s="65">
        <f>BM80+BS80+BV80+BY80</f>
        <v>203117.63553331964</v>
      </c>
      <c r="CA80" s="63"/>
    </row>
    <row r="81" spans="1:79" ht="12.75" customHeight="1">
      <c r="A81" s="6" t="s">
        <v>121</v>
      </c>
      <c r="B81" s="7" t="s">
        <v>122</v>
      </c>
      <c r="C81" s="65">
        <v>0</v>
      </c>
      <c r="D81" s="65">
        <v>0</v>
      </c>
      <c r="E81" s="65">
        <v>0</v>
      </c>
      <c r="F81" s="65">
        <v>120.32102497689979</v>
      </c>
      <c r="G81" s="65">
        <v>153.411389340136</v>
      </c>
      <c r="H81" s="65">
        <v>39.341114360749245</v>
      </c>
      <c r="I81" s="65">
        <v>5.2391633384753815</v>
      </c>
      <c r="J81" s="65">
        <v>41.3168911318729</v>
      </c>
      <c r="K81" s="65">
        <v>109.89668465819301</v>
      </c>
      <c r="L81" s="65">
        <v>37.047148339444526</v>
      </c>
      <c r="M81" s="65">
        <v>114.17134292749707</v>
      </c>
      <c r="N81" s="65">
        <v>5.1386180657220608</v>
      </c>
      <c r="O81" s="65">
        <v>20.04993563255789</v>
      </c>
      <c r="P81" s="65">
        <v>0.81399300689183574</v>
      </c>
      <c r="Q81" s="65">
        <v>26.820924104089912</v>
      </c>
      <c r="R81" s="65">
        <v>26.669249863827588</v>
      </c>
      <c r="S81" s="65">
        <v>28.042083253894596</v>
      </c>
      <c r="T81" s="65">
        <v>161.51022429601318</v>
      </c>
      <c r="U81" s="65">
        <v>3.0695752539872005</v>
      </c>
      <c r="V81" s="65">
        <v>0</v>
      </c>
      <c r="W81" s="65">
        <v>1.7171691216630616</v>
      </c>
      <c r="X81" s="65">
        <v>2.7834543922631636</v>
      </c>
      <c r="Y81" s="65">
        <v>6.3022141638507545</v>
      </c>
      <c r="Z81" s="65">
        <v>7.0563502235107718</v>
      </c>
      <c r="AA81" s="65">
        <v>96.879719042732006</v>
      </c>
      <c r="AB81" s="65">
        <v>92.742940800533503</v>
      </c>
      <c r="AC81" s="65">
        <v>20.100766055741097</v>
      </c>
      <c r="AD81" s="65">
        <v>250.10000000000002</v>
      </c>
      <c r="AE81" s="65">
        <v>640</v>
      </c>
      <c r="AF81" s="65">
        <v>53.565680899999997</v>
      </c>
      <c r="AG81" s="65">
        <v>1585.6260012999992</v>
      </c>
      <c r="AH81" s="65">
        <v>2109.3556202</v>
      </c>
      <c r="AI81" s="65">
        <v>176.5520084504841</v>
      </c>
      <c r="AJ81" s="65">
        <v>69.268488949822526</v>
      </c>
      <c r="AK81" s="65">
        <v>0.24884707985818463</v>
      </c>
      <c r="AL81" s="65">
        <v>13.424292090345233</v>
      </c>
      <c r="AM81" s="65">
        <v>510.7075405999999</v>
      </c>
      <c r="AN81" s="65">
        <v>443.54637150000008</v>
      </c>
      <c r="AO81" s="65">
        <v>124.50196870000001</v>
      </c>
      <c r="AP81" s="65">
        <v>0</v>
      </c>
      <c r="AQ81" s="65">
        <v>0</v>
      </c>
      <c r="AR81" s="65">
        <v>0</v>
      </c>
      <c r="AS81" s="65">
        <v>209.71546854534802</v>
      </c>
      <c r="AT81" s="65">
        <v>0</v>
      </c>
      <c r="AU81" s="65">
        <v>0</v>
      </c>
      <c r="AV81" s="65">
        <v>0</v>
      </c>
      <c r="AW81" s="65">
        <v>0</v>
      </c>
      <c r="AX81" s="65">
        <v>0</v>
      </c>
      <c r="AY81" s="65">
        <v>0</v>
      </c>
      <c r="AZ81" s="65">
        <v>0</v>
      </c>
      <c r="BA81" s="65">
        <v>0</v>
      </c>
      <c r="BB81" s="65">
        <v>0</v>
      </c>
      <c r="BC81" s="65">
        <v>0</v>
      </c>
      <c r="BD81" s="65">
        <v>0</v>
      </c>
      <c r="BE81" s="65">
        <v>0</v>
      </c>
      <c r="BF81" s="65">
        <v>0</v>
      </c>
      <c r="BG81" s="65">
        <v>215.61318108467046</v>
      </c>
      <c r="BH81" s="65">
        <v>678.17664642651994</v>
      </c>
      <c r="BI81" s="65">
        <v>60.402267555301911</v>
      </c>
      <c r="BJ81" s="65">
        <v>224.11876066331632</v>
      </c>
      <c r="BK81" s="65">
        <v>0</v>
      </c>
      <c r="BL81" s="65">
        <v>0</v>
      </c>
      <c r="BM81" s="65">
        <f>SUM(C81:BL81)</f>
        <v>8485.3651203962108</v>
      </c>
      <c r="BN81" s="65">
        <v>0</v>
      </c>
      <c r="BO81" s="65">
        <v>0</v>
      </c>
      <c r="BP81" s="65">
        <v>0</v>
      </c>
      <c r="BQ81" s="65">
        <v>0</v>
      </c>
      <c r="BR81" s="65">
        <f t="shared" si="325"/>
        <v>0</v>
      </c>
      <c r="BS81" s="65">
        <f t="shared" si="328"/>
        <v>0</v>
      </c>
      <c r="BT81" s="65">
        <v>0</v>
      </c>
      <c r="BU81" s="65">
        <v>0</v>
      </c>
      <c r="BV81" s="65">
        <f t="shared" si="399"/>
        <v>0</v>
      </c>
      <c r="BW81" s="65">
        <v>0</v>
      </c>
      <c r="BX81" s="65">
        <v>0</v>
      </c>
      <c r="BY81" s="65">
        <f t="shared" si="400"/>
        <v>0</v>
      </c>
      <c r="BZ81" s="65">
        <f>BM81+BS81+BV81+BY81</f>
        <v>8485.3651203962108</v>
      </c>
      <c r="CA81" s="63"/>
    </row>
    <row r="82" spans="1:79" ht="12.75" customHeight="1">
      <c r="A82" s="4" t="s">
        <v>123</v>
      </c>
      <c r="B82" s="5" t="s">
        <v>124</v>
      </c>
      <c r="C82" s="64">
        <f t="shared" ref="C82" si="401">C83+C84+C85+C86+C87+C88+C89+C90+C91</f>
        <v>18439.381999999994</v>
      </c>
      <c r="D82" s="64">
        <f t="shared" ref="D82" si="402">D83+D84+D85+D86+D87+D88+D89+D90+D91</f>
        <v>1584.4353527706476</v>
      </c>
      <c r="E82" s="64">
        <f t="shared" ref="E82" si="403">E83+E84+E85+E86+E87+E88+E89+E90+E91</f>
        <v>27.921437631773944</v>
      </c>
      <c r="F82" s="64">
        <f t="shared" ref="F82" si="404">F83+F84+F85+F86+F87+F88+F89+F90+F91</f>
        <v>547.78097547793652</v>
      </c>
      <c r="G82" s="64">
        <f t="shared" ref="G82" si="405">G83+G84+G85+G86+G87+G88+G89+G90+G91</f>
        <v>1728.8178802619311</v>
      </c>
      <c r="H82" s="64">
        <f t="shared" ref="H82" si="406">H83+H84+H85+H86+H87+H88+H89+H90+H91</f>
        <v>1611.3247018216668</v>
      </c>
      <c r="I82" s="64">
        <f t="shared" ref="I82" si="407">I83+I84+I85+I86+I87+I88+I89+I90+I91</f>
        <v>124.10242438436222</v>
      </c>
      <c r="J82" s="64">
        <f t="shared" ref="J82" si="408">J83+J84+J85+J86+J87+J88+J89+J90+J91</f>
        <v>487.14999158727483</v>
      </c>
      <c r="K82" s="64">
        <f t="shared" ref="K82" si="409">K83+K84+K85+K86+K87+K88+K89+K90+K91</f>
        <v>77.51124710636708</v>
      </c>
      <c r="L82" s="64">
        <f t="shared" ref="L82" si="410">L83+L84+L85+L86+L87+L88+L89+L90+L91</f>
        <v>46.876210428143828</v>
      </c>
      <c r="M82" s="64">
        <f t="shared" ref="M82" si="411">M83+M84+M85+M86+M87+M88+M89+M90+M91</f>
        <v>119.2481092740465</v>
      </c>
      <c r="N82" s="64">
        <f t="shared" ref="N82" si="412">N83+N84+N85+N86+N87+N88+N89+N90+N91</f>
        <v>30.545002383645766</v>
      </c>
      <c r="O82" s="64">
        <f t="shared" ref="O82" si="413">O83+O84+O85+O86+O87+O88+O89+O90+O91</f>
        <v>46.983456042627893</v>
      </c>
      <c r="P82" s="64">
        <f t="shared" ref="P82" si="414">P83+P84+P85+P86+P87+P88+P89+P90+P91</f>
        <v>83.857366528177096</v>
      </c>
      <c r="Q82" s="64">
        <f t="shared" ref="Q82" si="415">Q83+Q84+Q85+Q86+Q87+Q88+Q89+Q90+Q91</f>
        <v>932.60398104672436</v>
      </c>
      <c r="R82" s="64">
        <f t="shared" ref="R82" si="416">R83+R84+R85+R86+R87+R88+R89+R90+R91</f>
        <v>518.05111841333053</v>
      </c>
      <c r="S82" s="64">
        <f t="shared" ref="S82" si="417">S83+S84+S85+S86+S87+S88+S89+S90+S91</f>
        <v>156.57496344474191</v>
      </c>
      <c r="T82" s="64">
        <f t="shared" ref="T82" si="418">T83+T84+T85+T86+T87+T88+T89+T90+T91</f>
        <v>1224.0724776101301</v>
      </c>
      <c r="U82" s="64">
        <f t="shared" ref="U82" si="419">U83+U84+U85+U86+U87+U88+U89+U90+U91</f>
        <v>386.09112201912251</v>
      </c>
      <c r="V82" s="64">
        <f t="shared" ref="V82" si="420">V83+V84+V85+V86+V87+V88+V89+V90+V91</f>
        <v>323.86150062518988</v>
      </c>
      <c r="W82" s="64">
        <f t="shared" ref="W82" si="421">W83+W84+W85+W86+W87+W88+W89+W90+W91</f>
        <v>99.479671031684717</v>
      </c>
      <c r="X82" s="64">
        <f t="shared" ref="X82" si="422">X83+X84+X85+X86+X87+X88+X89+X90+X91</f>
        <v>28.745368785744713</v>
      </c>
      <c r="Y82" s="64">
        <f t="shared" ref="Y82" si="423">Y83+Y84+Y85+Y86+Y87+Y88+Y89+Y90+Y91</f>
        <v>52.364148420586133</v>
      </c>
      <c r="Z82" s="64">
        <f t="shared" ref="Z82" si="424">Z83+Z84+Z85+Z86+Z87+Z88+Z89+Z90+Z91</f>
        <v>5.1917954228066154</v>
      </c>
      <c r="AA82" s="64">
        <f t="shared" ref="AA82" si="425">AA83+AA84+AA85+AA86+AA87+AA88+AA89+AA90+AA91</f>
        <v>143.40170835114742</v>
      </c>
      <c r="AB82" s="64">
        <f t="shared" ref="AB82" si="426">AB83+AB84+AB85+AB86+AB87+AB88+AB89+AB90+AB91</f>
        <v>60.344537634824732</v>
      </c>
      <c r="AC82" s="64">
        <f t="shared" ref="AC82" si="427">AC83+AC84+AC85+AC86+AC87+AC88+AC89+AC90+AC91</f>
        <v>344.87646278690931</v>
      </c>
      <c r="AD82" s="64">
        <f t="shared" ref="AD82:AE82" si="428">AD83+AD84+AD85+AD86+AD87+AD88+AD89+AD90+AD91</f>
        <v>3818.4</v>
      </c>
      <c r="AE82" s="64">
        <f t="shared" si="428"/>
        <v>1998</v>
      </c>
      <c r="AF82" s="64">
        <f t="shared" ref="AF82" si="429">AF83+AF84+AF85+AF86+AF87+AF88+AF89+AF90+AF91</f>
        <v>0</v>
      </c>
      <c r="AG82" s="64">
        <f t="shared" ref="AG82" si="430">AG83+AG84+AG85+AG86+AG87+AG88+AG89+AG90+AG91</f>
        <v>2698.6384637000001</v>
      </c>
      <c r="AH82" s="64">
        <f t="shared" ref="AH82" si="431">AH83+AH84+AH85+AH86+AH87+AH88+AH89+AH90+AH91</f>
        <v>2408.3756763000001</v>
      </c>
      <c r="AI82" s="64">
        <f t="shared" ref="AI82" si="432">AI83+AI84+AI85+AI86+AI87+AI88+AI89+AI90+AI91</f>
        <v>1570.0445126664067</v>
      </c>
      <c r="AJ82" s="64">
        <f t="shared" ref="AJ82" si="433">AJ83+AJ84+AJ85+AJ86+AJ87+AJ88+AJ89+AJ90+AJ91</f>
        <v>2041.9982178140801</v>
      </c>
      <c r="AK82" s="64">
        <f t="shared" ref="AK82" si="434">AK83+AK84+AK85+AK86+AK87+AK88+AK89+AK90+AK91</f>
        <v>0</v>
      </c>
      <c r="AL82" s="64">
        <f t="shared" ref="AL82" si="435">AL83+AL84+AL85+AL86+AL87+AL88+AL89+AL90+AL91</f>
        <v>148.50623072511848</v>
      </c>
      <c r="AM82" s="64">
        <f t="shared" ref="AM82" si="436">AM83+AM84+AM85+AM86+AM87+AM88+AM89+AM90+AM91</f>
        <v>1086.3114754999999</v>
      </c>
      <c r="AN82" s="64">
        <f t="shared" ref="AN82" si="437">AN83+AN84+AN85+AN86+AN87+AN88+AN89+AN90+AN91</f>
        <v>429.79449269999998</v>
      </c>
      <c r="AO82" s="64">
        <f t="shared" ref="AO82" si="438">AO83+AO84+AO85+AO86+AO87+AO88+AO89+AO90+AO91</f>
        <v>2466.3928473000001</v>
      </c>
      <c r="AP82" s="64">
        <f t="shared" ref="AP82:AR82" si="439">AP83+AP84+AP85+AP86+AP87+AP88+AP89+AP90+AP91</f>
        <v>1901.2999999999997</v>
      </c>
      <c r="AQ82" s="64">
        <f t="shared" si="439"/>
        <v>5069.5999999999995</v>
      </c>
      <c r="AR82" s="64">
        <f t="shared" si="439"/>
        <v>351.1</v>
      </c>
      <c r="AS82" s="64">
        <f t="shared" ref="AS82" si="440">AS83+AS84+AS85+AS86+AS87+AS88+AS89+AS90+AS91</f>
        <v>864.64116228878322</v>
      </c>
      <c r="AT82" s="64">
        <f t="shared" ref="AT82" si="441">AT83+AT84+AT85+AT86+AT87+AT88+AT89+AT90+AT91</f>
        <v>92.4</v>
      </c>
      <c r="AU82" s="64">
        <f t="shared" ref="AU82" si="442">AU83+AU84+AU85+AU86+AU87+AU88+AU89+AU90+AU91</f>
        <v>0.5</v>
      </c>
      <c r="AV82" s="64">
        <f t="shared" ref="AV82" si="443">AV83+AV84+AV85+AV86+AV87+AV88+AV89+AV90+AV91</f>
        <v>201.50000000000003</v>
      </c>
      <c r="AW82" s="64">
        <f t="shared" ref="AW82" si="444">AW83+AW84+AW85+AW86+AW87+AW88+AW89+AW90+AW91</f>
        <v>206.6</v>
      </c>
      <c r="AX82" s="64">
        <f t="shared" ref="AX82" si="445">AX83+AX84+AX85+AX86+AX87+AX88+AX89+AX90+AX91</f>
        <v>337.29999999999995</v>
      </c>
      <c r="AY82" s="64">
        <f t="shared" ref="AY82" si="446">AY83+AY84+AY85+AY86+AY87+AY88+AY89+AY90+AY91</f>
        <v>241.10000000000002</v>
      </c>
      <c r="AZ82" s="64">
        <f t="shared" ref="AZ82" si="447">AZ83+AZ84+AZ85+AZ86+AZ87+AZ88+AZ89+AZ90+AZ91</f>
        <v>2795</v>
      </c>
      <c r="BA82" s="64">
        <f t="shared" ref="BA82" si="448">BA83+BA84+BA85+BA86+BA87+BA88+BA89+BA90+BA91</f>
        <v>80.2</v>
      </c>
      <c r="BB82" s="64">
        <f t="shared" ref="BB82" si="449">BB83+BB84+BB85+BB86+BB87+BB88+BB89+BB90+BB91</f>
        <v>12.199999999999998</v>
      </c>
      <c r="BC82" s="64">
        <f t="shared" ref="BC82" si="450">BC83+BC84+BC85+BC86+BC87+BC88+BC89+BC90+BC91</f>
        <v>1743.1000000000001</v>
      </c>
      <c r="BD82" s="64">
        <f t="shared" ref="BD82" si="451">BD83+BD84+BD85+BD86+BD87+BD88+BD89+BD90+BD91</f>
        <v>38.800000000000004</v>
      </c>
      <c r="BE82" s="64">
        <f t="shared" ref="BE82" si="452">BE83+BE84+BE85+BE86+BE87+BE88+BE89+BE90+BE91</f>
        <v>2</v>
      </c>
      <c r="BF82" s="64">
        <f t="shared" ref="BF82" si="453">BF83+BF84+BF85+BF86+BF87+BF88+BF89+BF90+BF91</f>
        <v>26.3</v>
      </c>
      <c r="BG82" s="64">
        <f t="shared" ref="BG82" si="454">BG83+BG84+BG85+BG86+BG87+BG88+BG89+BG90+BG91</f>
        <v>4076.4359113448704</v>
      </c>
      <c r="BH82" s="64">
        <f t="shared" ref="BH82" si="455">BH83+BH84+BH85+BH86+BH87+BH88+BH89+BH90+BH91</f>
        <v>2746.0598251985398</v>
      </c>
      <c r="BI82" s="64">
        <f t="shared" ref="BI82:BL82" si="456">BI83+BI84+BI85+BI86+BI87+BI88+BI89+BI90+BI91</f>
        <v>1585.2406373174924</v>
      </c>
      <c r="BJ82" s="64">
        <f t="shared" si="456"/>
        <v>343.81914732676421</v>
      </c>
      <c r="BK82" s="64">
        <f t="shared" si="456"/>
        <v>1236.6977657429713</v>
      </c>
      <c r="BL82" s="64">
        <f t="shared" si="456"/>
        <v>0</v>
      </c>
      <c r="BM82" s="64">
        <f t="shared" ref="BM82" si="457">BM83+BM84+BM85+BM86+BM87+BM88+BM89+BM90+BM91</f>
        <v>71849.951377216552</v>
      </c>
      <c r="BN82" s="64">
        <f t="shared" ref="BN82" si="458">BN83+BN84+BN85+BN86+BN87+BN88+BN89+BN90+BN91</f>
        <v>55910.805554979692</v>
      </c>
      <c r="BO82" s="64">
        <f t="shared" ref="BO82" si="459">BO83+BO84+BO85+BO86+BO87+BO88+BO89+BO90+BO91</f>
        <v>20.015875629124498</v>
      </c>
      <c r="BP82" s="64">
        <f t="shared" ref="BP82" si="460">BP83+BP84+BP85+BP86+BP87+BP88+BP89+BP90+BP91</f>
        <v>0</v>
      </c>
      <c r="BQ82" s="64">
        <f t="shared" ref="BQ82" si="461">BQ83+BQ84+BQ85+BQ86+BQ87+BQ88+BQ89+BQ90+BQ91</f>
        <v>0</v>
      </c>
      <c r="BR82" s="64">
        <f t="shared" ref="BR82" si="462">BR83+BR84+BR85+BR86+BR87+BR88+BR89+BR90+BR91</f>
        <v>0</v>
      </c>
      <c r="BS82" s="64">
        <f t="shared" ref="BS82" si="463">BS83+BS84+BS85+BS86+BS87+BS88+BS89+BS90+BS91</f>
        <v>55930.821430608819</v>
      </c>
      <c r="BT82" s="64">
        <f t="shared" ref="BT82" si="464">BT83+BT84+BT85+BT86+BT87+BT88+BT89+BT90+BT91</f>
        <v>1134.4202469800002</v>
      </c>
      <c r="BU82" s="64">
        <f t="shared" ref="BU82" si="465">BU83+BU84+BU85+BU86+BU87+BU88+BU89+BU90+BU91</f>
        <v>0</v>
      </c>
      <c r="BV82" s="64">
        <f t="shared" ref="BV82" si="466">BV83+BV84+BV85+BV86+BV87+BV88+BV89+BV90+BV91</f>
        <v>1134.4202469800002</v>
      </c>
      <c r="BW82" s="64">
        <f t="shared" ref="BW82" si="467">BW83+BW84+BW85+BW86+BW87+BW88+BW89+BW90+BW91</f>
        <v>0</v>
      </c>
      <c r="BX82" s="64">
        <f t="shared" ref="BX82" si="468">BX83+BX84+BX85+BX86+BX87+BX88+BX89+BX90+BX91</f>
        <v>3678.9</v>
      </c>
      <c r="BY82" s="64">
        <f t="shared" ref="BY82" si="469">BY83+BY84+BY85+BY86+BY87+BY88+BY89+BY90+BY91</f>
        <v>3678.9</v>
      </c>
      <c r="BZ82" s="64">
        <f t="shared" ref="BZ82" si="470">BZ83+BZ84+BZ85+BZ86+BZ87+BZ88+BZ89+BZ90+BZ91</f>
        <v>132594.09305480539</v>
      </c>
      <c r="CA82" s="63"/>
    </row>
    <row r="83" spans="1:79" ht="12.75" customHeight="1">
      <c r="A83" s="6" t="s">
        <v>125</v>
      </c>
      <c r="B83" s="7" t="s">
        <v>126</v>
      </c>
      <c r="C83" s="65">
        <v>0</v>
      </c>
      <c r="D83" s="65">
        <v>0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  <c r="J83" s="65">
        <v>0</v>
      </c>
      <c r="K83" s="65">
        <v>0</v>
      </c>
      <c r="L83" s="65">
        <v>0</v>
      </c>
      <c r="M83" s="65">
        <v>0</v>
      </c>
      <c r="N83" s="65">
        <v>0</v>
      </c>
      <c r="O83" s="65">
        <v>0</v>
      </c>
      <c r="P83" s="65">
        <v>0</v>
      </c>
      <c r="Q83" s="65">
        <v>0</v>
      </c>
      <c r="R83" s="65">
        <v>0</v>
      </c>
      <c r="S83" s="65">
        <v>0</v>
      </c>
      <c r="T83" s="65">
        <v>0</v>
      </c>
      <c r="U83" s="65">
        <v>0</v>
      </c>
      <c r="V83" s="65">
        <v>4.4592809220418221</v>
      </c>
      <c r="W83" s="65">
        <v>0</v>
      </c>
      <c r="X83" s="65">
        <v>0</v>
      </c>
      <c r="Y83" s="65">
        <v>0</v>
      </c>
      <c r="Z83" s="65">
        <v>0</v>
      </c>
      <c r="AA83" s="65">
        <v>0</v>
      </c>
      <c r="AB83" s="65">
        <v>0</v>
      </c>
      <c r="AC83" s="65">
        <v>0</v>
      </c>
      <c r="AD83" s="65">
        <v>0</v>
      </c>
      <c r="AE83" s="65">
        <v>0</v>
      </c>
      <c r="AF83" s="65">
        <v>0</v>
      </c>
      <c r="AG83" s="65">
        <v>0</v>
      </c>
      <c r="AH83" s="65">
        <v>0</v>
      </c>
      <c r="AI83" s="65">
        <v>0</v>
      </c>
      <c r="AJ83" s="65">
        <v>0</v>
      </c>
      <c r="AK83" s="65">
        <v>0</v>
      </c>
      <c r="AL83" s="65">
        <v>0</v>
      </c>
      <c r="AM83" s="65">
        <v>0</v>
      </c>
      <c r="AN83" s="65">
        <v>0</v>
      </c>
      <c r="AO83" s="65">
        <v>0</v>
      </c>
      <c r="AP83" s="65">
        <v>0</v>
      </c>
      <c r="AQ83" s="65">
        <v>0</v>
      </c>
      <c r="AR83" s="65">
        <v>0</v>
      </c>
      <c r="AS83" s="65">
        <v>0</v>
      </c>
      <c r="AT83" s="65">
        <v>0</v>
      </c>
      <c r="AU83" s="65">
        <v>0</v>
      </c>
      <c r="AV83" s="65">
        <v>0</v>
      </c>
      <c r="AW83" s="65">
        <v>0</v>
      </c>
      <c r="AX83" s="65">
        <v>0</v>
      </c>
      <c r="AY83" s="65">
        <v>0</v>
      </c>
      <c r="AZ83" s="65">
        <v>0</v>
      </c>
      <c r="BA83" s="65">
        <v>0</v>
      </c>
      <c r="BB83" s="65">
        <v>0</v>
      </c>
      <c r="BC83" s="65">
        <v>0</v>
      </c>
      <c r="BD83" s="65">
        <v>0</v>
      </c>
      <c r="BE83" s="65">
        <v>0</v>
      </c>
      <c r="BF83" s="65">
        <v>0</v>
      </c>
      <c r="BG83" s="65">
        <v>0</v>
      </c>
      <c r="BH83" s="65">
        <v>0</v>
      </c>
      <c r="BI83" s="65">
        <v>0</v>
      </c>
      <c r="BJ83" s="65">
        <v>0</v>
      </c>
      <c r="BK83" s="65">
        <v>0</v>
      </c>
      <c r="BL83" s="65">
        <v>0</v>
      </c>
      <c r="BM83" s="65">
        <f t="shared" ref="BM83:BM91" si="471">SUM(C83:BL83)</f>
        <v>4.4592809220418221</v>
      </c>
      <c r="BN83" s="65">
        <v>0</v>
      </c>
      <c r="BO83" s="65">
        <v>0</v>
      </c>
      <c r="BP83" s="65">
        <v>0</v>
      </c>
      <c r="BQ83" s="65">
        <v>0</v>
      </c>
      <c r="BR83" s="65">
        <f t="shared" si="325"/>
        <v>0</v>
      </c>
      <c r="BS83" s="65">
        <v>0</v>
      </c>
      <c r="BT83" s="65">
        <v>1134.4202469800002</v>
      </c>
      <c r="BU83" s="65">
        <v>0</v>
      </c>
      <c r="BV83" s="65">
        <f>BT83+BU83</f>
        <v>1134.4202469800002</v>
      </c>
      <c r="BW83" s="65">
        <v>0</v>
      </c>
      <c r="BX83" s="65">
        <v>0</v>
      </c>
      <c r="BY83" s="65">
        <f>BW83+BX83</f>
        <v>0</v>
      </c>
      <c r="BZ83" s="65">
        <f t="shared" ref="BZ83:BZ91" si="472">BM83+BS83+BV83+BY83</f>
        <v>1138.8795279020421</v>
      </c>
      <c r="CA83" s="63"/>
    </row>
    <row r="84" spans="1:79" ht="12.75" customHeight="1">
      <c r="A84" s="6" t="s">
        <v>127</v>
      </c>
      <c r="B84" s="7" t="s">
        <v>128</v>
      </c>
      <c r="C84" s="65">
        <v>0</v>
      </c>
      <c r="D84" s="65">
        <v>0</v>
      </c>
      <c r="E84" s="65">
        <v>27.921437631773944</v>
      </c>
      <c r="F84" s="65">
        <v>68.125045173651998</v>
      </c>
      <c r="G84" s="65">
        <v>38.92077758906693</v>
      </c>
      <c r="H84" s="65">
        <v>18.459807786011286</v>
      </c>
      <c r="I84" s="65">
        <v>1.3149122009742142</v>
      </c>
      <c r="J84" s="65">
        <v>8.0420431844173041</v>
      </c>
      <c r="K84" s="65">
        <v>2.6285823030282867</v>
      </c>
      <c r="L84" s="65">
        <v>1.0291032214663827</v>
      </c>
      <c r="M84" s="65">
        <v>4.8217899648937896</v>
      </c>
      <c r="N84" s="65">
        <v>1.4845888232143569</v>
      </c>
      <c r="O84" s="65">
        <v>2.036803668756086</v>
      </c>
      <c r="P84" s="65">
        <v>1.3545101023773234</v>
      </c>
      <c r="Q84" s="65">
        <v>9.9641909147646519</v>
      </c>
      <c r="R84" s="65">
        <v>18.62680163494386</v>
      </c>
      <c r="S84" s="65">
        <v>8.4428215213897015</v>
      </c>
      <c r="T84" s="65">
        <v>23.894520935279729</v>
      </c>
      <c r="U84" s="65">
        <v>7.2761567939177469</v>
      </c>
      <c r="V84" s="65">
        <v>17.535000834821801</v>
      </c>
      <c r="W84" s="65">
        <v>1.3756652269400094</v>
      </c>
      <c r="X84" s="65">
        <v>3.0350852405100968</v>
      </c>
      <c r="Y84" s="65">
        <v>2.7353789891174967</v>
      </c>
      <c r="Z84" s="65">
        <v>0.23129375312092473</v>
      </c>
      <c r="AA84" s="65">
        <v>4.168866704291319</v>
      </c>
      <c r="AB84" s="65">
        <v>1.1977598579473132</v>
      </c>
      <c r="AC84" s="65">
        <v>28.317749035148054</v>
      </c>
      <c r="AD84" s="65">
        <v>21.6</v>
      </c>
      <c r="AE84" s="65">
        <v>0</v>
      </c>
      <c r="AF84" s="65">
        <v>0</v>
      </c>
      <c r="AG84" s="65">
        <v>0</v>
      </c>
      <c r="AH84" s="65">
        <v>0</v>
      </c>
      <c r="AI84" s="65">
        <v>0</v>
      </c>
      <c r="AJ84" s="65">
        <v>16.835888931777973</v>
      </c>
      <c r="AK84" s="65">
        <v>0</v>
      </c>
      <c r="AL84" s="65">
        <v>0</v>
      </c>
      <c r="AM84" s="65">
        <v>85.752871499999998</v>
      </c>
      <c r="AN84" s="65">
        <v>20.0850948</v>
      </c>
      <c r="AO84" s="65">
        <v>62.373316799999998</v>
      </c>
      <c r="AP84" s="65">
        <v>45.699999999999989</v>
      </c>
      <c r="AQ84" s="65">
        <v>76.099999999999994</v>
      </c>
      <c r="AR84" s="65">
        <v>23.2</v>
      </c>
      <c r="AS84" s="65">
        <v>0</v>
      </c>
      <c r="AT84" s="65">
        <v>5.2</v>
      </c>
      <c r="AU84" s="65">
        <v>0</v>
      </c>
      <c r="AV84" s="65">
        <v>11.3</v>
      </c>
      <c r="AW84" s="65">
        <v>11.6</v>
      </c>
      <c r="AX84" s="65">
        <v>18.899999999999999</v>
      </c>
      <c r="AY84" s="65">
        <v>13.5</v>
      </c>
      <c r="AZ84" s="65">
        <v>9</v>
      </c>
      <c r="BA84" s="65">
        <v>6.8</v>
      </c>
      <c r="BB84" s="65">
        <v>1.3</v>
      </c>
      <c r="BC84" s="65">
        <v>32.099999999999994</v>
      </c>
      <c r="BD84" s="65">
        <v>3.3</v>
      </c>
      <c r="BE84" s="65">
        <v>0.2</v>
      </c>
      <c r="BF84" s="65">
        <v>2.7</v>
      </c>
      <c r="BG84" s="65">
        <v>190.51722312826172</v>
      </c>
      <c r="BH84" s="65">
        <v>91.523266278701641</v>
      </c>
      <c r="BI84" s="65">
        <v>11.875139371654996</v>
      </c>
      <c r="BJ84" s="65">
        <v>0</v>
      </c>
      <c r="BK84" s="65">
        <v>38.549792921667972</v>
      </c>
      <c r="BL84" s="65">
        <v>0</v>
      </c>
      <c r="BM84" s="65">
        <f t="shared" si="471"/>
        <v>1102.9532868238889</v>
      </c>
      <c r="BN84" s="65">
        <v>711.10237857933976</v>
      </c>
      <c r="BO84" s="65">
        <v>0</v>
      </c>
      <c r="BP84" s="65">
        <v>0</v>
      </c>
      <c r="BQ84" s="65">
        <v>0</v>
      </c>
      <c r="BR84" s="65">
        <f t="shared" si="325"/>
        <v>0</v>
      </c>
      <c r="BS84" s="65">
        <f t="shared" si="328"/>
        <v>711.10237857933976</v>
      </c>
      <c r="BT84" s="65">
        <v>0</v>
      </c>
      <c r="BU84" s="65">
        <v>0</v>
      </c>
      <c r="BV84" s="65">
        <f t="shared" ref="BV84:BV91" si="473">BT84+BU84</f>
        <v>0</v>
      </c>
      <c r="BW84" s="65">
        <v>0</v>
      </c>
      <c r="BX84" s="65">
        <v>0</v>
      </c>
      <c r="BY84" s="65">
        <f t="shared" ref="BY84:BY91" si="474">BW84+BX84</f>
        <v>0</v>
      </c>
      <c r="BZ84" s="65">
        <f t="shared" si="472"/>
        <v>1814.0556654032287</v>
      </c>
      <c r="CA84" s="63"/>
    </row>
    <row r="85" spans="1:79" ht="12.75" customHeight="1">
      <c r="A85" s="6" t="s">
        <v>129</v>
      </c>
      <c r="B85" s="7" t="s">
        <v>130</v>
      </c>
      <c r="C85" s="65">
        <v>0</v>
      </c>
      <c r="D85" s="65">
        <v>0</v>
      </c>
      <c r="E85" s="65">
        <v>0</v>
      </c>
      <c r="F85" s="65">
        <v>271.10987365024778</v>
      </c>
      <c r="G85" s="65">
        <v>827.59822219402997</v>
      </c>
      <c r="H85" s="65">
        <v>1438.3340097539201</v>
      </c>
      <c r="I85" s="65">
        <v>53.539017154015148</v>
      </c>
      <c r="J85" s="65">
        <v>191.45218286116224</v>
      </c>
      <c r="K85" s="65">
        <v>19.147113805746258</v>
      </c>
      <c r="L85" s="65">
        <v>15.405463340228424</v>
      </c>
      <c r="M85" s="65">
        <v>15.578764198759105</v>
      </c>
      <c r="N85" s="65">
        <v>4.0948650456154905</v>
      </c>
      <c r="O85" s="65">
        <v>5.0381921353083872</v>
      </c>
      <c r="P85" s="65">
        <v>68.225805168556604</v>
      </c>
      <c r="Q85" s="65">
        <v>711.55129334755236</v>
      </c>
      <c r="R85" s="65">
        <v>362.3598482481512</v>
      </c>
      <c r="S85" s="65">
        <v>62.90102839590444</v>
      </c>
      <c r="T85" s="65">
        <v>497.03665401086329</v>
      </c>
      <c r="U85" s="65">
        <v>247.74063797603353</v>
      </c>
      <c r="V85" s="65">
        <v>75.957679907959502</v>
      </c>
      <c r="W85" s="65">
        <v>88.929080046176352</v>
      </c>
      <c r="X85" s="65">
        <v>9.0736088355935198</v>
      </c>
      <c r="Y85" s="65">
        <v>2.481831411407283</v>
      </c>
      <c r="Z85" s="65">
        <v>0.67822989551454671</v>
      </c>
      <c r="AA85" s="65">
        <v>22.227177957279547</v>
      </c>
      <c r="AB85" s="65">
        <v>35.975202172474027</v>
      </c>
      <c r="AC85" s="65">
        <v>41.917528556980841</v>
      </c>
      <c r="AD85" s="65">
        <v>313.7</v>
      </c>
      <c r="AE85" s="65">
        <v>1734</v>
      </c>
      <c r="AF85" s="65">
        <v>0</v>
      </c>
      <c r="AG85" s="65">
        <v>162.22214049999999</v>
      </c>
      <c r="AH85" s="65">
        <v>146.51933030000001</v>
      </c>
      <c r="AI85" s="65">
        <v>3.3236201465376189</v>
      </c>
      <c r="AJ85" s="65">
        <v>35.563975289641355</v>
      </c>
      <c r="AK85" s="65">
        <v>0</v>
      </c>
      <c r="AL85" s="65">
        <v>109.07237285272726</v>
      </c>
      <c r="AM85" s="65">
        <v>7.8379947000000003</v>
      </c>
      <c r="AN85" s="65">
        <v>0</v>
      </c>
      <c r="AO85" s="65">
        <v>256.52586830000001</v>
      </c>
      <c r="AP85" s="65">
        <v>134.69999999999999</v>
      </c>
      <c r="AQ85" s="65">
        <v>564.09999999999991</v>
      </c>
      <c r="AR85" s="65">
        <v>17.7</v>
      </c>
      <c r="AS85" s="65">
        <v>750.39428198636142</v>
      </c>
      <c r="AT85" s="65">
        <v>58.7</v>
      </c>
      <c r="AU85" s="65">
        <v>0.4</v>
      </c>
      <c r="AV85" s="65">
        <v>127.9</v>
      </c>
      <c r="AW85" s="65">
        <v>131.19999999999999</v>
      </c>
      <c r="AX85" s="65">
        <v>214.2</v>
      </c>
      <c r="AY85" s="65">
        <v>153.1</v>
      </c>
      <c r="AZ85" s="65">
        <v>1393.2</v>
      </c>
      <c r="BA85" s="65">
        <v>17.100000000000001</v>
      </c>
      <c r="BB85" s="65">
        <v>4.3</v>
      </c>
      <c r="BC85" s="65">
        <v>282.39999999999998</v>
      </c>
      <c r="BD85" s="65">
        <v>8.3000000000000007</v>
      </c>
      <c r="BE85" s="65">
        <v>0.7</v>
      </c>
      <c r="BF85" s="65">
        <v>9.4</v>
      </c>
      <c r="BG85" s="65">
        <v>87.796179800170464</v>
      </c>
      <c r="BH85" s="65">
        <v>390.52454143531241</v>
      </c>
      <c r="BI85" s="65">
        <v>411.36611028323716</v>
      </c>
      <c r="BJ85" s="65">
        <v>0</v>
      </c>
      <c r="BK85" s="65">
        <v>260.29050489075701</v>
      </c>
      <c r="BL85" s="65">
        <v>0</v>
      </c>
      <c r="BM85" s="65">
        <f t="shared" si="471"/>
        <v>12854.890230554227</v>
      </c>
      <c r="BN85" s="65">
        <v>0</v>
      </c>
      <c r="BO85" s="65">
        <v>20.015875629124498</v>
      </c>
      <c r="BP85" s="65">
        <v>0</v>
      </c>
      <c r="BQ85" s="65">
        <v>0</v>
      </c>
      <c r="BR85" s="65">
        <f t="shared" si="325"/>
        <v>0</v>
      </c>
      <c r="BS85" s="65">
        <f t="shared" si="328"/>
        <v>20.015875629124498</v>
      </c>
      <c r="BT85" s="65">
        <v>0</v>
      </c>
      <c r="BU85" s="65">
        <v>0</v>
      </c>
      <c r="BV85" s="65">
        <f t="shared" si="473"/>
        <v>0</v>
      </c>
      <c r="BW85" s="65">
        <v>0</v>
      </c>
      <c r="BX85" s="65">
        <v>0</v>
      </c>
      <c r="BY85" s="65">
        <f t="shared" si="474"/>
        <v>0</v>
      </c>
      <c r="BZ85" s="65">
        <f t="shared" si="472"/>
        <v>12874.906106183351</v>
      </c>
      <c r="CA85" s="63"/>
    </row>
    <row r="86" spans="1:79" ht="12.75" customHeight="1">
      <c r="A86" s="6" t="s">
        <v>131</v>
      </c>
      <c r="B86" s="7" t="s">
        <v>132</v>
      </c>
      <c r="C86" s="65">
        <v>0</v>
      </c>
      <c r="D86" s="65">
        <v>233.42125011641241</v>
      </c>
      <c r="E86" s="65">
        <v>0</v>
      </c>
      <c r="F86" s="65">
        <v>0</v>
      </c>
      <c r="G86" s="65">
        <v>262.97060916363205</v>
      </c>
      <c r="H86" s="65">
        <v>61.87783261818948</v>
      </c>
      <c r="I86" s="65">
        <v>19.503653124980641</v>
      </c>
      <c r="J86" s="65">
        <v>76.872378693295659</v>
      </c>
      <c r="K86" s="65">
        <v>18.135342204355521</v>
      </c>
      <c r="L86" s="65">
        <v>6.4469945142112888</v>
      </c>
      <c r="M86" s="65">
        <v>24.257600354910455</v>
      </c>
      <c r="N86" s="65">
        <v>11.155159094514868</v>
      </c>
      <c r="O86" s="65">
        <v>6.6456022238259687</v>
      </c>
      <c r="P86" s="65">
        <v>3.0034089799744215</v>
      </c>
      <c r="Q86" s="65">
        <v>22.840000026273461</v>
      </c>
      <c r="R86" s="65">
        <v>21.889669537284309</v>
      </c>
      <c r="S86" s="65">
        <v>26.679276063147775</v>
      </c>
      <c r="T86" s="65">
        <v>68.402567653354168</v>
      </c>
      <c r="U86" s="65">
        <v>22.198552053930321</v>
      </c>
      <c r="V86" s="65">
        <v>0</v>
      </c>
      <c r="W86" s="65">
        <v>1.4834877905646797</v>
      </c>
      <c r="X86" s="65">
        <v>3.8464609356706347</v>
      </c>
      <c r="Y86" s="65">
        <v>2.4022542979433479</v>
      </c>
      <c r="Z86" s="65">
        <v>0.65031006896686272</v>
      </c>
      <c r="AA86" s="65">
        <v>25.663720899267368</v>
      </c>
      <c r="AB86" s="65">
        <v>12.083375527583554</v>
      </c>
      <c r="AC86" s="65">
        <v>0</v>
      </c>
      <c r="AD86" s="65">
        <v>149.5</v>
      </c>
      <c r="AE86" s="65">
        <v>264</v>
      </c>
      <c r="AF86" s="65">
        <v>0</v>
      </c>
      <c r="AG86" s="65">
        <v>2133.9949624000001</v>
      </c>
      <c r="AH86" s="65">
        <v>1927.4281042999999</v>
      </c>
      <c r="AI86" s="65">
        <v>45.971813135719401</v>
      </c>
      <c r="AJ86" s="65">
        <v>294.70738109248083</v>
      </c>
      <c r="AK86" s="65">
        <v>0</v>
      </c>
      <c r="AL86" s="65">
        <v>12.585273787032685</v>
      </c>
      <c r="AM86" s="65">
        <v>936.73695850000001</v>
      </c>
      <c r="AN86" s="65">
        <v>259.38344660000001</v>
      </c>
      <c r="AO86" s="65">
        <v>1371.9854932999999</v>
      </c>
      <c r="AP86" s="65">
        <v>433.2</v>
      </c>
      <c r="AQ86" s="65">
        <v>0</v>
      </c>
      <c r="AR86" s="65">
        <v>51.6</v>
      </c>
      <c r="AS86" s="65">
        <v>114.2468803024218</v>
      </c>
      <c r="AT86" s="65">
        <v>24.6</v>
      </c>
      <c r="AU86" s="65">
        <v>0.1</v>
      </c>
      <c r="AV86" s="65">
        <v>53.7</v>
      </c>
      <c r="AW86" s="65">
        <v>55</v>
      </c>
      <c r="AX86" s="65">
        <v>89.8</v>
      </c>
      <c r="AY86" s="65">
        <v>64.2</v>
      </c>
      <c r="AZ86" s="65">
        <v>1347.8</v>
      </c>
      <c r="BA86" s="65">
        <v>31.3</v>
      </c>
      <c r="BB86" s="65">
        <v>5.3</v>
      </c>
      <c r="BC86" s="65">
        <v>343.6</v>
      </c>
      <c r="BD86" s="65">
        <v>15.1</v>
      </c>
      <c r="BE86" s="65">
        <v>0.9</v>
      </c>
      <c r="BF86" s="65">
        <v>11.4</v>
      </c>
      <c r="BG86" s="65">
        <v>507.60884669107037</v>
      </c>
      <c r="BH86" s="65">
        <v>465.13200714574316</v>
      </c>
      <c r="BI86" s="65">
        <v>143.73991260339764</v>
      </c>
      <c r="BJ86" s="65">
        <v>343.81914732676421</v>
      </c>
      <c r="BK86" s="65">
        <v>50.631085846911184</v>
      </c>
      <c r="BL86" s="65">
        <v>0</v>
      </c>
      <c r="BM86" s="65">
        <f t="shared" si="471"/>
        <v>12481.500818973831</v>
      </c>
      <c r="BN86" s="65">
        <v>48732.846971274201</v>
      </c>
      <c r="BO86" s="65">
        <v>0</v>
      </c>
      <c r="BP86" s="65">
        <v>0</v>
      </c>
      <c r="BQ86" s="65">
        <v>0</v>
      </c>
      <c r="BR86" s="65">
        <f t="shared" si="325"/>
        <v>0</v>
      </c>
      <c r="BS86" s="65">
        <f t="shared" si="328"/>
        <v>48732.846971274201</v>
      </c>
      <c r="BT86" s="65">
        <v>0</v>
      </c>
      <c r="BU86" s="65">
        <v>0</v>
      </c>
      <c r="BV86" s="65">
        <f t="shared" si="473"/>
        <v>0</v>
      </c>
      <c r="BW86" s="65">
        <v>0</v>
      </c>
      <c r="BX86" s="65">
        <v>3678.9</v>
      </c>
      <c r="BY86" s="65">
        <f t="shared" si="474"/>
        <v>3678.9</v>
      </c>
      <c r="BZ86" s="65">
        <f t="shared" si="472"/>
        <v>64893.247790248031</v>
      </c>
      <c r="CA86" s="63"/>
    </row>
    <row r="87" spans="1:79" ht="12.75" customHeight="1">
      <c r="A87" s="6" t="s">
        <v>133</v>
      </c>
      <c r="B87" s="7" t="s">
        <v>134</v>
      </c>
      <c r="C87" s="65">
        <v>3942.2000000000003</v>
      </c>
      <c r="D87" s="65">
        <v>0</v>
      </c>
      <c r="E87" s="65">
        <v>0</v>
      </c>
      <c r="F87" s="65">
        <v>68.125045173651998</v>
      </c>
      <c r="G87" s="65">
        <v>0</v>
      </c>
      <c r="H87" s="65">
        <v>0</v>
      </c>
      <c r="I87" s="65">
        <v>0</v>
      </c>
      <c r="J87" s="65">
        <v>0</v>
      </c>
      <c r="K87" s="65">
        <v>0</v>
      </c>
      <c r="L87" s="65">
        <v>0</v>
      </c>
      <c r="M87" s="65">
        <v>0</v>
      </c>
      <c r="N87" s="65">
        <v>0</v>
      </c>
      <c r="O87" s="65">
        <v>0</v>
      </c>
      <c r="P87" s="65">
        <v>0</v>
      </c>
      <c r="Q87" s="65">
        <v>0</v>
      </c>
      <c r="R87" s="65">
        <v>0</v>
      </c>
      <c r="S87" s="65">
        <v>0</v>
      </c>
      <c r="T87" s="65">
        <v>0</v>
      </c>
      <c r="U87" s="65">
        <v>0</v>
      </c>
      <c r="V87" s="65">
        <v>0</v>
      </c>
      <c r="W87" s="65">
        <v>0</v>
      </c>
      <c r="X87" s="65">
        <v>0</v>
      </c>
      <c r="Y87" s="65">
        <v>0</v>
      </c>
      <c r="Z87" s="65">
        <v>0</v>
      </c>
      <c r="AA87" s="65">
        <v>0</v>
      </c>
      <c r="AB87" s="65">
        <v>0</v>
      </c>
      <c r="AC87" s="65">
        <v>235.15888871061969</v>
      </c>
      <c r="AD87" s="65">
        <v>2609.9</v>
      </c>
      <c r="AE87" s="65">
        <v>0</v>
      </c>
      <c r="AF87" s="65">
        <v>0</v>
      </c>
      <c r="AG87" s="65">
        <v>0</v>
      </c>
      <c r="AH87" s="65">
        <v>0</v>
      </c>
      <c r="AI87" s="65">
        <v>0</v>
      </c>
      <c r="AJ87" s="65">
        <v>0</v>
      </c>
      <c r="AK87" s="65">
        <v>0</v>
      </c>
      <c r="AL87" s="65">
        <v>0</v>
      </c>
      <c r="AM87" s="65">
        <v>0</v>
      </c>
      <c r="AN87" s="65">
        <v>0</v>
      </c>
      <c r="AO87" s="65">
        <v>651.66658329999996</v>
      </c>
      <c r="AP87" s="65">
        <v>1255.0999999999999</v>
      </c>
      <c r="AQ87" s="65">
        <v>3950</v>
      </c>
      <c r="AR87" s="65">
        <v>251.8</v>
      </c>
      <c r="AS87" s="65">
        <v>0</v>
      </c>
      <c r="AT87" s="65">
        <v>0</v>
      </c>
      <c r="AU87" s="65">
        <v>0</v>
      </c>
      <c r="AV87" s="65">
        <v>0</v>
      </c>
      <c r="AW87" s="65">
        <v>0</v>
      </c>
      <c r="AX87" s="65">
        <v>0</v>
      </c>
      <c r="AY87" s="65">
        <v>0</v>
      </c>
      <c r="AZ87" s="65">
        <v>0</v>
      </c>
      <c r="BA87" s="65">
        <v>21.5</v>
      </c>
      <c r="BB87" s="65">
        <v>0.7</v>
      </c>
      <c r="BC87" s="65">
        <v>1047.3</v>
      </c>
      <c r="BD87" s="65">
        <v>10.4</v>
      </c>
      <c r="BE87" s="65">
        <v>0.1</v>
      </c>
      <c r="BF87" s="65">
        <v>1.6</v>
      </c>
      <c r="BG87" s="65">
        <v>2828.9204224001351</v>
      </c>
      <c r="BH87" s="65">
        <v>916.80353067229737</v>
      </c>
      <c r="BI87" s="65">
        <v>631.92693048230456</v>
      </c>
      <c r="BJ87" s="65">
        <v>0</v>
      </c>
      <c r="BK87" s="65">
        <v>751.24921899438129</v>
      </c>
      <c r="BL87" s="65">
        <v>0</v>
      </c>
      <c r="BM87" s="65">
        <f t="shared" si="471"/>
        <v>19174.450619733383</v>
      </c>
      <c r="BN87" s="65">
        <v>0</v>
      </c>
      <c r="BO87" s="65">
        <v>0</v>
      </c>
      <c r="BP87" s="65">
        <v>0</v>
      </c>
      <c r="BQ87" s="65">
        <v>0</v>
      </c>
      <c r="BR87" s="65">
        <f t="shared" si="325"/>
        <v>0</v>
      </c>
      <c r="BS87" s="65">
        <f t="shared" si="328"/>
        <v>0</v>
      </c>
      <c r="BT87" s="65">
        <v>0</v>
      </c>
      <c r="BU87" s="65">
        <v>0</v>
      </c>
      <c r="BV87" s="65">
        <f t="shared" si="473"/>
        <v>0</v>
      </c>
      <c r="BW87" s="65">
        <v>0</v>
      </c>
      <c r="BX87" s="65">
        <v>0</v>
      </c>
      <c r="BY87" s="65">
        <f t="shared" si="474"/>
        <v>0</v>
      </c>
      <c r="BZ87" s="65">
        <f t="shared" si="472"/>
        <v>19174.450619733383</v>
      </c>
      <c r="CA87" s="63"/>
    </row>
    <row r="88" spans="1:79" ht="12.75" customHeight="1">
      <c r="A88" s="6" t="s">
        <v>135</v>
      </c>
      <c r="B88" s="7" t="s">
        <v>136</v>
      </c>
      <c r="C88" s="65">
        <v>14155.181999999993</v>
      </c>
      <c r="D88" s="65">
        <v>1043.32530537038</v>
      </c>
      <c r="E88" s="65">
        <v>0</v>
      </c>
      <c r="F88" s="65">
        <v>34.757676109006127</v>
      </c>
      <c r="G88" s="65">
        <v>0</v>
      </c>
      <c r="H88" s="65">
        <v>0</v>
      </c>
      <c r="I88" s="65">
        <v>0</v>
      </c>
      <c r="J88" s="65">
        <v>0</v>
      </c>
      <c r="K88" s="65">
        <v>0</v>
      </c>
      <c r="L88" s="65">
        <v>0</v>
      </c>
      <c r="M88" s="65">
        <v>0</v>
      </c>
      <c r="N88" s="65">
        <v>0</v>
      </c>
      <c r="O88" s="65">
        <v>0</v>
      </c>
      <c r="P88" s="65">
        <v>0</v>
      </c>
      <c r="Q88" s="65">
        <v>0</v>
      </c>
      <c r="R88" s="65">
        <v>0</v>
      </c>
      <c r="S88" s="65">
        <v>0</v>
      </c>
      <c r="T88" s="65">
        <v>0</v>
      </c>
      <c r="U88" s="65">
        <v>0</v>
      </c>
      <c r="V88" s="65">
        <v>90.752230872781439</v>
      </c>
      <c r="W88" s="65">
        <v>0</v>
      </c>
      <c r="X88" s="65">
        <v>0</v>
      </c>
      <c r="Y88" s="65">
        <v>0</v>
      </c>
      <c r="Z88" s="65">
        <v>0</v>
      </c>
      <c r="AA88" s="65">
        <v>0</v>
      </c>
      <c r="AB88" s="65">
        <v>0</v>
      </c>
      <c r="AC88" s="65">
        <v>0</v>
      </c>
      <c r="AD88" s="65">
        <v>0</v>
      </c>
      <c r="AE88" s="65">
        <v>0</v>
      </c>
      <c r="AF88" s="65">
        <v>0</v>
      </c>
      <c r="AG88" s="65">
        <v>0</v>
      </c>
      <c r="AH88" s="65">
        <v>0</v>
      </c>
      <c r="AI88" s="65">
        <v>0</v>
      </c>
      <c r="AJ88" s="65">
        <v>0</v>
      </c>
      <c r="AK88" s="65">
        <v>0</v>
      </c>
      <c r="AL88" s="65">
        <v>0</v>
      </c>
      <c r="AM88" s="65">
        <v>0</v>
      </c>
      <c r="AN88" s="65">
        <v>0</v>
      </c>
      <c r="AO88" s="65">
        <v>0</v>
      </c>
      <c r="AP88" s="65">
        <v>0.1</v>
      </c>
      <c r="AQ88" s="65">
        <v>0</v>
      </c>
      <c r="AR88" s="65">
        <v>0</v>
      </c>
      <c r="AS88" s="65">
        <v>0</v>
      </c>
      <c r="AT88" s="65">
        <v>0</v>
      </c>
      <c r="AU88" s="65">
        <v>0</v>
      </c>
      <c r="AV88" s="65">
        <v>0</v>
      </c>
      <c r="AW88" s="65">
        <v>0</v>
      </c>
      <c r="AX88" s="65">
        <v>0</v>
      </c>
      <c r="AY88" s="65">
        <v>0</v>
      </c>
      <c r="AZ88" s="65">
        <v>0.2</v>
      </c>
      <c r="BA88" s="65">
        <v>0</v>
      </c>
      <c r="BB88" s="65">
        <v>0</v>
      </c>
      <c r="BC88" s="65">
        <v>0</v>
      </c>
      <c r="BD88" s="65">
        <v>0</v>
      </c>
      <c r="BE88" s="65">
        <v>0</v>
      </c>
      <c r="BF88" s="65">
        <v>0</v>
      </c>
      <c r="BG88" s="65">
        <v>0</v>
      </c>
      <c r="BH88" s="65">
        <v>0</v>
      </c>
      <c r="BI88" s="65">
        <v>0</v>
      </c>
      <c r="BJ88" s="65">
        <v>0</v>
      </c>
      <c r="BK88" s="65">
        <v>0</v>
      </c>
      <c r="BL88" s="65">
        <v>0</v>
      </c>
      <c r="BM88" s="65">
        <f t="shared" si="471"/>
        <v>15324.317212352162</v>
      </c>
      <c r="BN88" s="65">
        <v>0</v>
      </c>
      <c r="BO88" s="65">
        <v>0</v>
      </c>
      <c r="BP88" s="65">
        <v>0</v>
      </c>
      <c r="BQ88" s="65">
        <v>0</v>
      </c>
      <c r="BR88" s="65">
        <f t="shared" si="325"/>
        <v>0</v>
      </c>
      <c r="BS88" s="65">
        <f t="shared" si="328"/>
        <v>0</v>
      </c>
      <c r="BT88" s="65">
        <v>0</v>
      </c>
      <c r="BU88" s="65">
        <v>0</v>
      </c>
      <c r="BV88" s="65">
        <f t="shared" si="473"/>
        <v>0</v>
      </c>
      <c r="BW88" s="65">
        <v>0</v>
      </c>
      <c r="BX88" s="65">
        <v>0</v>
      </c>
      <c r="BY88" s="65">
        <f t="shared" si="474"/>
        <v>0</v>
      </c>
      <c r="BZ88" s="65">
        <f t="shared" si="472"/>
        <v>15324.317212352162</v>
      </c>
      <c r="CA88" s="63"/>
    </row>
    <row r="89" spans="1:79" ht="12.75" customHeight="1">
      <c r="A89" s="6" t="s">
        <v>137</v>
      </c>
      <c r="B89" s="7" t="s">
        <v>138</v>
      </c>
      <c r="C89" s="65">
        <v>103.3</v>
      </c>
      <c r="D89" s="65">
        <v>0</v>
      </c>
      <c r="E89" s="65">
        <v>0</v>
      </c>
      <c r="F89" s="65">
        <v>31.977062020285636</v>
      </c>
      <c r="G89" s="65">
        <v>285.71149490400597</v>
      </c>
      <c r="H89" s="65">
        <v>27.831058873532069</v>
      </c>
      <c r="I89" s="65">
        <v>29.818450532269029</v>
      </c>
      <c r="J89" s="65">
        <v>46.717790497435082</v>
      </c>
      <c r="K89" s="65">
        <v>20.489943278531786</v>
      </c>
      <c r="L89" s="65">
        <v>7.9219971493784227</v>
      </c>
      <c r="M89" s="65">
        <v>30.814927577922919</v>
      </c>
      <c r="N89" s="65">
        <v>7.2754910362653282</v>
      </c>
      <c r="O89" s="65">
        <v>6.5876298277861647</v>
      </c>
      <c r="P89" s="65">
        <v>6.4057710542357498</v>
      </c>
      <c r="Q89" s="65">
        <v>48.26601826119083</v>
      </c>
      <c r="R89" s="65">
        <v>19.454114132559251</v>
      </c>
      <c r="S89" s="65">
        <v>28.273318945960572</v>
      </c>
      <c r="T89" s="65">
        <v>312.06008612736048</v>
      </c>
      <c r="U89" s="65">
        <v>48.598879418198344</v>
      </c>
      <c r="V89" s="65">
        <v>122.27062053949669</v>
      </c>
      <c r="W89" s="65">
        <v>0.23411554748687005</v>
      </c>
      <c r="X89" s="65">
        <v>7.1909000878560914</v>
      </c>
      <c r="Y89" s="65">
        <v>3.9640030487989288</v>
      </c>
      <c r="Z89" s="65">
        <v>1.6019648142857359</v>
      </c>
      <c r="AA89" s="65">
        <v>42.018615350795585</v>
      </c>
      <c r="AB89" s="65">
        <v>5.0974517735022928</v>
      </c>
      <c r="AC89" s="65">
        <v>39.482296484160699</v>
      </c>
      <c r="AD89" s="65">
        <v>680.8</v>
      </c>
      <c r="AE89" s="65">
        <v>0</v>
      </c>
      <c r="AF89" s="65">
        <v>0</v>
      </c>
      <c r="AG89" s="65">
        <v>43.919056500000011</v>
      </c>
      <c r="AH89" s="65">
        <v>10.628312999999991</v>
      </c>
      <c r="AI89" s="65">
        <v>1520.7490793841498</v>
      </c>
      <c r="AJ89" s="65">
        <v>1694.8909725001799</v>
      </c>
      <c r="AK89" s="65">
        <v>0</v>
      </c>
      <c r="AL89" s="65">
        <v>26.848584085358524</v>
      </c>
      <c r="AM89" s="65">
        <v>43.004314099999988</v>
      </c>
      <c r="AN89" s="65">
        <v>108.90641640000001</v>
      </c>
      <c r="AO89" s="65">
        <v>117.628446</v>
      </c>
      <c r="AP89" s="65">
        <v>32.5</v>
      </c>
      <c r="AQ89" s="65">
        <v>479.4</v>
      </c>
      <c r="AR89" s="65">
        <v>6.8</v>
      </c>
      <c r="AS89" s="65">
        <v>0</v>
      </c>
      <c r="AT89" s="65">
        <v>3.9</v>
      </c>
      <c r="AU89" s="65">
        <v>0</v>
      </c>
      <c r="AV89" s="65">
        <v>8.6</v>
      </c>
      <c r="AW89" s="65">
        <v>8.8000000000000007</v>
      </c>
      <c r="AX89" s="65">
        <v>14.4</v>
      </c>
      <c r="AY89" s="65">
        <v>10.3</v>
      </c>
      <c r="AZ89" s="65">
        <v>44.8</v>
      </c>
      <c r="BA89" s="65">
        <v>3.5</v>
      </c>
      <c r="BB89" s="65">
        <v>0.6</v>
      </c>
      <c r="BC89" s="65">
        <v>37.700000000000003</v>
      </c>
      <c r="BD89" s="65">
        <v>1.7</v>
      </c>
      <c r="BE89" s="65">
        <v>0.1</v>
      </c>
      <c r="BF89" s="65">
        <v>1.2</v>
      </c>
      <c r="BG89" s="65">
        <v>461.59323932523279</v>
      </c>
      <c r="BH89" s="65">
        <v>167.8550244957552</v>
      </c>
      <c r="BI89" s="65">
        <v>22.263526761855374</v>
      </c>
      <c r="BJ89" s="65">
        <v>0</v>
      </c>
      <c r="BK89" s="65">
        <v>135.97716308925393</v>
      </c>
      <c r="BL89" s="65">
        <v>0</v>
      </c>
      <c r="BM89" s="65">
        <f t="shared" si="471"/>
        <v>6972.728136925085</v>
      </c>
      <c r="BN89" s="65">
        <v>2133.9822183638012</v>
      </c>
      <c r="BO89" s="65">
        <v>0</v>
      </c>
      <c r="BP89" s="65">
        <v>0</v>
      </c>
      <c r="BQ89" s="65">
        <v>0</v>
      </c>
      <c r="BR89" s="65">
        <f t="shared" si="325"/>
        <v>0</v>
      </c>
      <c r="BS89" s="65">
        <f t="shared" si="328"/>
        <v>2133.9822183638012</v>
      </c>
      <c r="BT89" s="65">
        <v>0</v>
      </c>
      <c r="BU89" s="65">
        <v>0</v>
      </c>
      <c r="BV89" s="65">
        <f t="shared" si="473"/>
        <v>0</v>
      </c>
      <c r="BW89" s="65">
        <v>0</v>
      </c>
      <c r="BX89" s="65">
        <v>0</v>
      </c>
      <c r="BY89" s="65">
        <f t="shared" si="474"/>
        <v>0</v>
      </c>
      <c r="BZ89" s="65">
        <f t="shared" si="472"/>
        <v>9106.7103552888857</v>
      </c>
      <c r="CA89" s="63"/>
    </row>
    <row r="90" spans="1:79" ht="12.75" customHeight="1">
      <c r="A90" s="6" t="s">
        <v>139</v>
      </c>
      <c r="B90" s="7" t="s">
        <v>140</v>
      </c>
      <c r="C90" s="65">
        <v>0</v>
      </c>
      <c r="D90" s="65">
        <v>0</v>
      </c>
      <c r="E90" s="65">
        <v>0</v>
      </c>
      <c r="F90" s="65">
        <v>68.125045173651998</v>
      </c>
      <c r="G90" s="65">
        <v>238.46473624333433</v>
      </c>
      <c r="H90" s="65">
        <v>18.946576962468082</v>
      </c>
      <c r="I90" s="65">
        <v>13.093118612133278</v>
      </c>
      <c r="J90" s="65">
        <v>151.07548090836502</v>
      </c>
      <c r="K90" s="65">
        <v>5.3096879089655378</v>
      </c>
      <c r="L90" s="65">
        <v>13.771013523014204</v>
      </c>
      <c r="M90" s="65">
        <v>32.961077985213514</v>
      </c>
      <c r="N90" s="65">
        <v>4.3755922554499866</v>
      </c>
      <c r="O90" s="65">
        <v>21.746400701370508</v>
      </c>
      <c r="P90" s="65">
        <v>3.0114523891334315</v>
      </c>
      <c r="Q90" s="65">
        <v>125.97744470184261</v>
      </c>
      <c r="R90" s="65">
        <v>81.136758139471581</v>
      </c>
      <c r="S90" s="65">
        <v>15.347965707873001</v>
      </c>
      <c r="T90" s="65">
        <v>265.44505640721235</v>
      </c>
      <c r="U90" s="65">
        <v>32.88271162505346</v>
      </c>
      <c r="V90" s="65">
        <v>12.143603602532089</v>
      </c>
      <c r="W90" s="65">
        <v>0.54779714589310524</v>
      </c>
      <c r="X90" s="65">
        <v>2.6093661231133556</v>
      </c>
      <c r="Y90" s="65">
        <v>38.748671690021759</v>
      </c>
      <c r="Z90" s="65">
        <v>1.5276148921828485</v>
      </c>
      <c r="AA90" s="65">
        <v>36.644200358669714</v>
      </c>
      <c r="AB90" s="65">
        <v>1.2686227121863309</v>
      </c>
      <c r="AC90" s="65">
        <v>0</v>
      </c>
      <c r="AD90" s="65">
        <v>0</v>
      </c>
      <c r="AE90" s="65">
        <v>0</v>
      </c>
      <c r="AF90" s="65">
        <v>0</v>
      </c>
      <c r="AG90" s="65">
        <v>0</v>
      </c>
      <c r="AH90" s="65">
        <v>0</v>
      </c>
      <c r="AI90" s="65">
        <v>0</v>
      </c>
      <c r="AJ90" s="65">
        <v>0</v>
      </c>
      <c r="AK90" s="65">
        <v>0</v>
      </c>
      <c r="AL90" s="65">
        <v>0</v>
      </c>
      <c r="AM90" s="65">
        <v>0</v>
      </c>
      <c r="AN90" s="65">
        <v>0</v>
      </c>
      <c r="AO90" s="65">
        <v>0</v>
      </c>
      <c r="AP90" s="65">
        <v>0</v>
      </c>
      <c r="AQ90" s="65">
        <v>0</v>
      </c>
      <c r="AR90" s="65">
        <v>0</v>
      </c>
      <c r="AS90" s="65">
        <v>0</v>
      </c>
      <c r="AT90" s="65">
        <v>0</v>
      </c>
      <c r="AU90" s="65">
        <v>0</v>
      </c>
      <c r="AV90" s="65">
        <v>0</v>
      </c>
      <c r="AW90" s="65">
        <v>0</v>
      </c>
      <c r="AX90" s="65">
        <v>0</v>
      </c>
      <c r="AY90" s="65">
        <v>0</v>
      </c>
      <c r="AZ90" s="65">
        <v>0</v>
      </c>
      <c r="BA90" s="65">
        <v>0</v>
      </c>
      <c r="BB90" s="65">
        <v>0</v>
      </c>
      <c r="BC90" s="65">
        <v>0</v>
      </c>
      <c r="BD90" s="65">
        <v>0</v>
      </c>
      <c r="BE90" s="65">
        <v>0</v>
      </c>
      <c r="BF90" s="65">
        <v>0</v>
      </c>
      <c r="BG90" s="65">
        <v>0</v>
      </c>
      <c r="BH90" s="65">
        <v>0</v>
      </c>
      <c r="BI90" s="65">
        <v>0</v>
      </c>
      <c r="BJ90" s="65">
        <v>0</v>
      </c>
      <c r="BK90" s="65">
        <v>0</v>
      </c>
      <c r="BL90" s="65">
        <v>0</v>
      </c>
      <c r="BM90" s="65">
        <f t="shared" si="471"/>
        <v>1185.1599957691519</v>
      </c>
      <c r="BN90" s="65">
        <v>4332.8739867623508</v>
      </c>
      <c r="BO90" s="65">
        <v>0</v>
      </c>
      <c r="BP90" s="65">
        <v>0</v>
      </c>
      <c r="BQ90" s="65">
        <v>0</v>
      </c>
      <c r="BR90" s="65">
        <f t="shared" si="325"/>
        <v>0</v>
      </c>
      <c r="BS90" s="65">
        <f t="shared" si="328"/>
        <v>4332.8739867623508</v>
      </c>
      <c r="BT90" s="65">
        <v>0</v>
      </c>
      <c r="BU90" s="65">
        <v>0</v>
      </c>
      <c r="BV90" s="65">
        <f t="shared" si="473"/>
        <v>0</v>
      </c>
      <c r="BW90" s="65">
        <v>0</v>
      </c>
      <c r="BX90" s="65">
        <v>0</v>
      </c>
      <c r="BY90" s="65">
        <f t="shared" si="474"/>
        <v>0</v>
      </c>
      <c r="BZ90" s="65">
        <f t="shared" si="472"/>
        <v>5518.0339825315023</v>
      </c>
      <c r="CA90" s="63"/>
    </row>
    <row r="91" spans="1:79" ht="12.75" customHeight="1">
      <c r="A91" s="6" t="s">
        <v>141</v>
      </c>
      <c r="B91" s="7" t="s">
        <v>142</v>
      </c>
      <c r="C91" s="65">
        <v>238.7</v>
      </c>
      <c r="D91" s="65">
        <v>307.68879728385502</v>
      </c>
      <c r="E91" s="65">
        <v>0</v>
      </c>
      <c r="F91" s="65">
        <v>5.56122817744098</v>
      </c>
      <c r="G91" s="65">
        <v>75.152040167861884</v>
      </c>
      <c r="H91" s="65">
        <v>45.87541582754578</v>
      </c>
      <c r="I91" s="65">
        <v>6.8332727599899163</v>
      </c>
      <c r="J91" s="65">
        <v>12.990115442599524</v>
      </c>
      <c r="K91" s="65">
        <v>11.800577605739697</v>
      </c>
      <c r="L91" s="65">
        <v>2.3016386798451074</v>
      </c>
      <c r="M91" s="65">
        <v>10.813949192346714</v>
      </c>
      <c r="N91" s="65">
        <v>2.1593061285857345</v>
      </c>
      <c r="O91" s="65">
        <v>4.9288274855807792</v>
      </c>
      <c r="P91" s="65">
        <v>1.856418833899562</v>
      </c>
      <c r="Q91" s="65">
        <v>14.005033795100349</v>
      </c>
      <c r="R91" s="65">
        <v>14.583926720920317</v>
      </c>
      <c r="S91" s="65">
        <v>14.930552810466445</v>
      </c>
      <c r="T91" s="65">
        <v>57.233592476059982</v>
      </c>
      <c r="U91" s="65">
        <v>27.394184151989148</v>
      </c>
      <c r="V91" s="65">
        <v>0.743083945556546</v>
      </c>
      <c r="W91" s="65">
        <v>6.9095252746236966</v>
      </c>
      <c r="X91" s="65">
        <v>2.9899475630010151</v>
      </c>
      <c r="Y91" s="65">
        <v>2.0320089832973141</v>
      </c>
      <c r="Z91" s="65">
        <v>0.50238199873569678</v>
      </c>
      <c r="AA91" s="65">
        <v>12.679127080843902</v>
      </c>
      <c r="AB91" s="65">
        <v>4.722125591131217</v>
      </c>
      <c r="AC91" s="65">
        <v>0</v>
      </c>
      <c r="AD91" s="65">
        <v>42.9</v>
      </c>
      <c r="AE91" s="65">
        <v>0</v>
      </c>
      <c r="AF91" s="65">
        <v>0</v>
      </c>
      <c r="AG91" s="65">
        <v>358.50230429999999</v>
      </c>
      <c r="AH91" s="65">
        <v>323.79992870000001</v>
      </c>
      <c r="AI91" s="65">
        <v>0</v>
      </c>
      <c r="AJ91" s="65">
        <v>0</v>
      </c>
      <c r="AK91" s="65">
        <v>0</v>
      </c>
      <c r="AL91" s="65">
        <v>0</v>
      </c>
      <c r="AM91" s="65">
        <v>12.979336700000005</v>
      </c>
      <c r="AN91" s="65">
        <v>41.419534899999995</v>
      </c>
      <c r="AO91" s="65">
        <v>6.2131395999999999</v>
      </c>
      <c r="AP91" s="65">
        <v>0</v>
      </c>
      <c r="AQ91" s="65">
        <v>0</v>
      </c>
      <c r="AR91" s="65">
        <v>0</v>
      </c>
      <c r="AS91" s="65">
        <v>0</v>
      </c>
      <c r="AT91" s="65">
        <v>0</v>
      </c>
      <c r="AU91" s="65">
        <v>0</v>
      </c>
      <c r="AV91" s="65">
        <v>0</v>
      </c>
      <c r="AW91" s="65">
        <v>0</v>
      </c>
      <c r="AX91" s="65">
        <v>0</v>
      </c>
      <c r="AY91" s="65">
        <v>0</v>
      </c>
      <c r="AZ91" s="65">
        <v>0</v>
      </c>
      <c r="BA91" s="65">
        <v>0</v>
      </c>
      <c r="BB91" s="65">
        <v>0</v>
      </c>
      <c r="BC91" s="65">
        <v>0</v>
      </c>
      <c r="BD91" s="65">
        <v>0</v>
      </c>
      <c r="BE91" s="65">
        <v>0</v>
      </c>
      <c r="BF91" s="65">
        <v>0</v>
      </c>
      <c r="BG91" s="65">
        <v>0</v>
      </c>
      <c r="BH91" s="65">
        <v>714.22145517072988</v>
      </c>
      <c r="BI91" s="65">
        <v>364.06901781504257</v>
      </c>
      <c r="BJ91" s="65">
        <v>0</v>
      </c>
      <c r="BK91" s="65">
        <v>0</v>
      </c>
      <c r="BL91" s="65">
        <v>0</v>
      </c>
      <c r="BM91" s="65">
        <f t="shared" si="471"/>
        <v>2749.4917951627885</v>
      </c>
      <c r="BN91" s="65">
        <v>0</v>
      </c>
      <c r="BO91" s="65">
        <v>0</v>
      </c>
      <c r="BP91" s="65">
        <v>0</v>
      </c>
      <c r="BQ91" s="65">
        <v>0</v>
      </c>
      <c r="BR91" s="65">
        <f t="shared" si="325"/>
        <v>0</v>
      </c>
      <c r="BS91" s="65">
        <f t="shared" si="328"/>
        <v>0</v>
      </c>
      <c r="BT91" s="65">
        <v>0</v>
      </c>
      <c r="BU91" s="65">
        <v>0</v>
      </c>
      <c r="BV91" s="65">
        <f t="shared" si="473"/>
        <v>0</v>
      </c>
      <c r="BW91" s="65">
        <v>0</v>
      </c>
      <c r="BX91" s="65">
        <v>0</v>
      </c>
      <c r="BY91" s="65">
        <f t="shared" si="474"/>
        <v>0</v>
      </c>
      <c r="BZ91" s="65">
        <f t="shared" si="472"/>
        <v>2749.4917951627885</v>
      </c>
      <c r="CA91" s="63"/>
    </row>
    <row r="92" spans="1:79" ht="12.75" customHeight="1">
      <c r="A92" s="4" t="s">
        <v>143</v>
      </c>
      <c r="B92" s="5" t="s">
        <v>144</v>
      </c>
      <c r="C92" s="64">
        <f>C93+C94+C95+C96+C97+C98+C99+C100</f>
        <v>166.5</v>
      </c>
      <c r="D92" s="64">
        <f t="shared" ref="D92:BL92" si="475">D93+D94+D95+D96+D97+D98+D99+D100</f>
        <v>0</v>
      </c>
      <c r="E92" s="64">
        <f t="shared" si="475"/>
        <v>4.0549598987090665</v>
      </c>
      <c r="F92" s="64">
        <f t="shared" si="475"/>
        <v>48.660746552608579</v>
      </c>
      <c r="G92" s="64">
        <f t="shared" si="475"/>
        <v>94.420690907862365</v>
      </c>
      <c r="H92" s="64">
        <f t="shared" si="475"/>
        <v>1569.9375592743318</v>
      </c>
      <c r="I92" s="64">
        <f t="shared" si="475"/>
        <v>27.479149100863843</v>
      </c>
      <c r="J92" s="64">
        <f t="shared" si="475"/>
        <v>3.3092789893035657</v>
      </c>
      <c r="K92" s="64">
        <f t="shared" si="475"/>
        <v>17.141402534597859</v>
      </c>
      <c r="L92" s="64">
        <f t="shared" si="475"/>
        <v>1.6035797673278791</v>
      </c>
      <c r="M92" s="64">
        <f t="shared" si="475"/>
        <v>17.703528582555588</v>
      </c>
      <c r="N92" s="64">
        <f t="shared" si="475"/>
        <v>3.1350804014703351</v>
      </c>
      <c r="O92" s="64">
        <f t="shared" si="475"/>
        <v>3.3170352725640448</v>
      </c>
      <c r="P92" s="64">
        <f t="shared" si="475"/>
        <v>0</v>
      </c>
      <c r="Q92" s="64">
        <f t="shared" si="475"/>
        <v>44.101885286773694</v>
      </c>
      <c r="R92" s="64">
        <f t="shared" si="475"/>
        <v>18.181748372401898</v>
      </c>
      <c r="S92" s="64">
        <f t="shared" si="475"/>
        <v>3.7681160542466339</v>
      </c>
      <c r="T92" s="64">
        <f t="shared" si="475"/>
        <v>78.440024776826363</v>
      </c>
      <c r="U92" s="64">
        <f t="shared" si="475"/>
        <v>0.98889556649356902</v>
      </c>
      <c r="V92" s="64">
        <f t="shared" si="475"/>
        <v>8.7473163066622437</v>
      </c>
      <c r="W92" s="64">
        <f t="shared" si="475"/>
        <v>0.17504389012954286</v>
      </c>
      <c r="X92" s="64">
        <f t="shared" si="475"/>
        <v>1.0204556366304864</v>
      </c>
      <c r="Y92" s="64">
        <f t="shared" si="475"/>
        <v>0.46808317827487483</v>
      </c>
      <c r="Z92" s="64">
        <f t="shared" si="475"/>
        <v>1.0827395699884834</v>
      </c>
      <c r="AA92" s="64">
        <f t="shared" si="475"/>
        <v>20.931724770359562</v>
      </c>
      <c r="AB92" s="64">
        <f t="shared" si="475"/>
        <v>10.19015667356801</v>
      </c>
      <c r="AC92" s="64">
        <f t="shared" si="475"/>
        <v>182.20603294205966</v>
      </c>
      <c r="AD92" s="64">
        <f t="shared" si="475"/>
        <v>987.19999999999993</v>
      </c>
      <c r="AE92" s="64">
        <f t="shared" si="475"/>
        <v>160.69999999999999</v>
      </c>
      <c r="AF92" s="64">
        <f t="shared" si="475"/>
        <v>195.9638453</v>
      </c>
      <c r="AG92" s="64">
        <f t="shared" si="475"/>
        <v>1121.9053879999999</v>
      </c>
      <c r="AH92" s="64">
        <f t="shared" si="475"/>
        <v>1013.3069727999999</v>
      </c>
      <c r="AI92" s="64">
        <f t="shared" si="475"/>
        <v>6800.3421318213914</v>
      </c>
      <c r="AJ92" s="64">
        <f t="shared" si="475"/>
        <v>345.67495568699525</v>
      </c>
      <c r="AK92" s="64">
        <f t="shared" si="475"/>
        <v>4.4073023753999507</v>
      </c>
      <c r="AL92" s="64">
        <f t="shared" si="475"/>
        <v>7.3833605924907149</v>
      </c>
      <c r="AM92" s="64">
        <f t="shared" si="475"/>
        <v>524.79648859999998</v>
      </c>
      <c r="AN92" s="64">
        <f t="shared" si="475"/>
        <v>333.63522790000002</v>
      </c>
      <c r="AO92" s="64">
        <f t="shared" si="475"/>
        <v>527.47681059999991</v>
      </c>
      <c r="AP92" s="64">
        <f t="shared" si="475"/>
        <v>481.4</v>
      </c>
      <c r="AQ92" s="64">
        <f t="shared" si="475"/>
        <v>575.5</v>
      </c>
      <c r="AR92" s="64">
        <f t="shared" si="475"/>
        <v>84</v>
      </c>
      <c r="AS92" s="64">
        <f t="shared" si="475"/>
        <v>69.543460850754485</v>
      </c>
      <c r="AT92" s="64">
        <f t="shared" si="475"/>
        <v>32.5</v>
      </c>
      <c r="AU92" s="64">
        <f t="shared" si="475"/>
        <v>0.2</v>
      </c>
      <c r="AV92" s="64">
        <f t="shared" si="475"/>
        <v>70.8</v>
      </c>
      <c r="AW92" s="64">
        <f t="shared" si="475"/>
        <v>72.599999999999994</v>
      </c>
      <c r="AX92" s="64">
        <f t="shared" si="475"/>
        <v>118.5</v>
      </c>
      <c r="AY92" s="64">
        <f t="shared" si="475"/>
        <v>84.8</v>
      </c>
      <c r="AZ92" s="64">
        <f t="shared" si="475"/>
        <v>369.9</v>
      </c>
      <c r="BA92" s="64">
        <f t="shared" si="475"/>
        <v>22.3</v>
      </c>
      <c r="BB92" s="64">
        <f t="shared" si="475"/>
        <v>83.8</v>
      </c>
      <c r="BC92" s="64">
        <f t="shared" si="475"/>
        <v>2446.6000000000004</v>
      </c>
      <c r="BD92" s="64">
        <f t="shared" si="475"/>
        <v>10.8</v>
      </c>
      <c r="BE92" s="64">
        <f t="shared" si="475"/>
        <v>14.1</v>
      </c>
      <c r="BF92" s="64">
        <f t="shared" si="475"/>
        <v>180.4</v>
      </c>
      <c r="BG92" s="64">
        <f t="shared" si="475"/>
        <v>2805.0006708764613</v>
      </c>
      <c r="BH92" s="64">
        <f t="shared" si="475"/>
        <v>1022.4443693285249</v>
      </c>
      <c r="BI92" s="64">
        <f t="shared" si="475"/>
        <v>903.86925431651071</v>
      </c>
      <c r="BJ92" s="64">
        <f t="shared" si="475"/>
        <v>0</v>
      </c>
      <c r="BK92" s="64">
        <f t="shared" si="475"/>
        <v>2035.7286741283642</v>
      </c>
      <c r="BL92" s="64">
        <f t="shared" si="475"/>
        <v>0</v>
      </c>
      <c r="BM92" s="64">
        <f>BM93+BM94+BM95+BM96+BM97+BM98+BM99+BM100</f>
        <v>25835.144147483501</v>
      </c>
      <c r="BN92" s="64">
        <f>BN93+BN94+BN95+BN96+BN97+BN98+BN99+BN100</f>
        <v>97199.85130278008</v>
      </c>
      <c r="BO92" s="64">
        <f t="shared" ref="BO92:BZ92" si="476">BO93+BO94+BO95+BO96+BO97+BO98+BO99+BO100</f>
        <v>5458.2185775928829</v>
      </c>
      <c r="BP92" s="64">
        <f t="shared" si="476"/>
        <v>81845.761019865909</v>
      </c>
      <c r="BQ92" s="64">
        <f t="shared" si="476"/>
        <v>49426.254908247851</v>
      </c>
      <c r="BR92" s="64">
        <f t="shared" si="476"/>
        <v>131272.01592811377</v>
      </c>
      <c r="BS92" s="64">
        <f t="shared" si="476"/>
        <v>233930.08580848671</v>
      </c>
      <c r="BT92" s="64">
        <f t="shared" si="476"/>
        <v>0</v>
      </c>
      <c r="BU92" s="64">
        <f t="shared" si="476"/>
        <v>0</v>
      </c>
      <c r="BV92" s="64">
        <f t="shared" si="476"/>
        <v>0</v>
      </c>
      <c r="BW92" s="64">
        <f t="shared" si="476"/>
        <v>0</v>
      </c>
      <c r="BX92" s="64">
        <f t="shared" si="476"/>
        <v>17592.400000000001</v>
      </c>
      <c r="BY92" s="64">
        <f t="shared" si="476"/>
        <v>17592.400000000001</v>
      </c>
      <c r="BZ92" s="64">
        <f t="shared" si="476"/>
        <v>277357.62995597027</v>
      </c>
      <c r="CA92" s="63"/>
    </row>
    <row r="93" spans="1:79" ht="12.75" customHeight="1">
      <c r="A93" s="6" t="s">
        <v>145</v>
      </c>
      <c r="B93" s="7" t="s">
        <v>146</v>
      </c>
      <c r="C93" s="65">
        <v>0</v>
      </c>
      <c r="D93" s="65">
        <v>0</v>
      </c>
      <c r="E93" s="65">
        <v>0</v>
      </c>
      <c r="F93" s="65">
        <v>0</v>
      </c>
      <c r="G93" s="65">
        <v>7.4049397853331609</v>
      </c>
      <c r="H93" s="65">
        <v>1569.2461200841478</v>
      </c>
      <c r="I93" s="65">
        <v>27.286599180127055</v>
      </c>
      <c r="J93" s="65">
        <v>0.17027673808133204</v>
      </c>
      <c r="K93" s="65">
        <v>0</v>
      </c>
      <c r="L93" s="65">
        <v>6.6393756223637598E-3</v>
      </c>
      <c r="M93" s="65">
        <v>5.1483374189563103</v>
      </c>
      <c r="N93" s="65">
        <v>4.524216512074309E-2</v>
      </c>
      <c r="O93" s="65">
        <v>0.95074115108807944</v>
      </c>
      <c r="P93" s="65">
        <v>0</v>
      </c>
      <c r="Q93" s="65">
        <v>42.294168917012499</v>
      </c>
      <c r="R93" s="65">
        <v>12.532581173439407</v>
      </c>
      <c r="S93" s="65">
        <v>2.864422842977973</v>
      </c>
      <c r="T93" s="65">
        <v>38.345953059651983</v>
      </c>
      <c r="U93" s="65">
        <v>0.78900416084975056</v>
      </c>
      <c r="V93" s="65">
        <v>0</v>
      </c>
      <c r="W93" s="65">
        <v>0</v>
      </c>
      <c r="X93" s="65">
        <v>0.13270578745579453</v>
      </c>
      <c r="Y93" s="65">
        <v>0.16680852270962138</v>
      </c>
      <c r="Z93" s="65">
        <v>0</v>
      </c>
      <c r="AA93" s="65">
        <v>0.16879810254539751</v>
      </c>
      <c r="AB93" s="65">
        <v>5.8821952744971748E-2</v>
      </c>
      <c r="AC93" s="65">
        <v>0</v>
      </c>
      <c r="AD93" s="65">
        <v>0</v>
      </c>
      <c r="AE93" s="65">
        <v>0</v>
      </c>
      <c r="AF93" s="65">
        <v>0</v>
      </c>
      <c r="AG93" s="65">
        <v>0</v>
      </c>
      <c r="AH93" s="65">
        <v>0</v>
      </c>
      <c r="AI93" s="65">
        <v>0</v>
      </c>
      <c r="AJ93" s="65">
        <v>0</v>
      </c>
      <c r="AK93" s="65">
        <v>0</v>
      </c>
      <c r="AL93" s="65">
        <v>0</v>
      </c>
      <c r="AM93" s="65">
        <v>165.80868839999999</v>
      </c>
      <c r="AN93" s="65">
        <v>5.2585636999999998</v>
      </c>
      <c r="AO93" s="65">
        <v>88.064433099999988</v>
      </c>
      <c r="AP93" s="65">
        <v>0</v>
      </c>
      <c r="AQ93" s="65">
        <v>0</v>
      </c>
      <c r="AR93" s="65">
        <v>0</v>
      </c>
      <c r="AS93" s="65">
        <v>0</v>
      </c>
      <c r="AT93" s="65">
        <v>0</v>
      </c>
      <c r="AU93" s="65">
        <v>0</v>
      </c>
      <c r="AV93" s="65">
        <v>0</v>
      </c>
      <c r="AW93" s="65">
        <v>0</v>
      </c>
      <c r="AX93" s="65">
        <v>0</v>
      </c>
      <c r="AY93" s="65">
        <v>0</v>
      </c>
      <c r="AZ93" s="65">
        <v>0</v>
      </c>
      <c r="BA93" s="65">
        <v>0</v>
      </c>
      <c r="BB93" s="65">
        <v>0</v>
      </c>
      <c r="BC93" s="65">
        <v>0</v>
      </c>
      <c r="BD93" s="65">
        <v>0</v>
      </c>
      <c r="BE93" s="65">
        <v>0</v>
      </c>
      <c r="BF93" s="65">
        <v>0</v>
      </c>
      <c r="BG93" s="65">
        <v>0</v>
      </c>
      <c r="BH93" s="65">
        <v>0</v>
      </c>
      <c r="BI93" s="65">
        <v>0</v>
      </c>
      <c r="BJ93" s="65">
        <v>0</v>
      </c>
      <c r="BK93" s="65">
        <v>0</v>
      </c>
      <c r="BL93" s="65">
        <v>0</v>
      </c>
      <c r="BM93" s="65">
        <f t="shared" ref="BM93:BM111" si="477">SUM(C93:BL93)</f>
        <v>1966.7438456178643</v>
      </c>
      <c r="BN93" s="65">
        <v>16801.300000000003</v>
      </c>
      <c r="BO93" s="65">
        <v>0</v>
      </c>
      <c r="BP93" s="65">
        <v>71929.897859909091</v>
      </c>
      <c r="BQ93" s="65">
        <v>0</v>
      </c>
      <c r="BR93" s="65">
        <f>BP93+BQ93</f>
        <v>71929.897859909091</v>
      </c>
      <c r="BS93" s="65">
        <f t="shared" si="328"/>
        <v>88731.197859909094</v>
      </c>
      <c r="BT93" s="65">
        <v>0</v>
      </c>
      <c r="BU93" s="65">
        <v>0</v>
      </c>
      <c r="BV93" s="65">
        <f>BT93+BU93</f>
        <v>0</v>
      </c>
      <c r="BW93" s="65">
        <v>0</v>
      </c>
      <c r="BX93" s="65">
        <v>5534.6</v>
      </c>
      <c r="BY93" s="65">
        <f>BW93+BX93</f>
        <v>5534.6</v>
      </c>
      <c r="BZ93" s="65">
        <f t="shared" ref="BZ93:BZ102" si="478">BM93+BS93+BV93+BY93</f>
        <v>96232.541705526965</v>
      </c>
      <c r="CA93" s="63"/>
    </row>
    <row r="94" spans="1:79" ht="12.75" customHeight="1">
      <c r="A94" s="6" t="s">
        <v>147</v>
      </c>
      <c r="B94" s="7" t="s">
        <v>148</v>
      </c>
      <c r="C94" s="65">
        <v>0</v>
      </c>
      <c r="D94" s="65">
        <v>0</v>
      </c>
      <c r="E94" s="65">
        <v>0</v>
      </c>
      <c r="F94" s="65">
        <v>0</v>
      </c>
      <c r="G94" s="65">
        <v>0</v>
      </c>
      <c r="H94" s="65">
        <v>0</v>
      </c>
      <c r="I94" s="65">
        <v>0</v>
      </c>
      <c r="J94" s="65">
        <v>0</v>
      </c>
      <c r="K94" s="65">
        <v>0</v>
      </c>
      <c r="L94" s="65">
        <v>0</v>
      </c>
      <c r="M94" s="65">
        <v>0</v>
      </c>
      <c r="N94" s="65">
        <v>0</v>
      </c>
      <c r="O94" s="65">
        <v>0</v>
      </c>
      <c r="P94" s="65">
        <v>0</v>
      </c>
      <c r="Q94" s="65">
        <v>0</v>
      </c>
      <c r="R94" s="65">
        <v>0</v>
      </c>
      <c r="S94" s="65">
        <v>0</v>
      </c>
      <c r="T94" s="65">
        <v>0</v>
      </c>
      <c r="U94" s="65">
        <v>0</v>
      </c>
      <c r="V94" s="65">
        <v>0</v>
      </c>
      <c r="W94" s="65">
        <v>0</v>
      </c>
      <c r="X94" s="65">
        <v>0</v>
      </c>
      <c r="Y94" s="65">
        <v>0</v>
      </c>
      <c r="Z94" s="65">
        <v>0</v>
      </c>
      <c r="AA94" s="65">
        <v>0</v>
      </c>
      <c r="AB94" s="65">
        <v>0</v>
      </c>
      <c r="AC94" s="65">
        <v>40.179955233099449</v>
      </c>
      <c r="AD94" s="65">
        <v>101.2</v>
      </c>
      <c r="AE94" s="65">
        <v>0</v>
      </c>
      <c r="AF94" s="65">
        <v>0</v>
      </c>
      <c r="AG94" s="65">
        <v>0</v>
      </c>
      <c r="AH94" s="65">
        <v>0</v>
      </c>
      <c r="AI94" s="65">
        <v>0</v>
      </c>
      <c r="AJ94" s="65">
        <v>116.84572592668856</v>
      </c>
      <c r="AK94" s="65">
        <v>0</v>
      </c>
      <c r="AL94" s="65">
        <v>6.0409314025225793</v>
      </c>
      <c r="AM94" s="65">
        <v>0</v>
      </c>
      <c r="AN94" s="65">
        <v>0</v>
      </c>
      <c r="AO94" s="65">
        <v>98.312477999999999</v>
      </c>
      <c r="AP94" s="65">
        <v>29.9</v>
      </c>
      <c r="AQ94" s="65">
        <v>0</v>
      </c>
      <c r="AR94" s="65">
        <v>22</v>
      </c>
      <c r="AS94" s="65">
        <v>0</v>
      </c>
      <c r="AT94" s="65">
        <v>0</v>
      </c>
      <c r="AU94" s="65">
        <v>0</v>
      </c>
      <c r="AV94" s="65">
        <v>0</v>
      </c>
      <c r="AW94" s="65">
        <v>0</v>
      </c>
      <c r="AX94" s="65">
        <v>0</v>
      </c>
      <c r="AY94" s="65">
        <v>0</v>
      </c>
      <c r="AZ94" s="65">
        <v>0</v>
      </c>
      <c r="BA94" s="65">
        <v>0</v>
      </c>
      <c r="BB94" s="65">
        <v>0.1</v>
      </c>
      <c r="BC94" s="65">
        <v>8</v>
      </c>
      <c r="BD94" s="65">
        <v>0</v>
      </c>
      <c r="BE94" s="65">
        <v>0</v>
      </c>
      <c r="BF94" s="65">
        <v>0.3</v>
      </c>
      <c r="BG94" s="65">
        <v>1339.0848200727216</v>
      </c>
      <c r="BH94" s="65">
        <v>1022.4443693285249</v>
      </c>
      <c r="BI94" s="65">
        <v>192.49673655154089</v>
      </c>
      <c r="BJ94" s="65">
        <v>0</v>
      </c>
      <c r="BK94" s="65">
        <v>697.95445696437992</v>
      </c>
      <c r="BL94" s="65">
        <v>0</v>
      </c>
      <c r="BM94" s="65">
        <f t="shared" si="477"/>
        <v>3674.8594734794779</v>
      </c>
      <c r="BN94" s="65">
        <f>60763.6180722649</f>
        <v>60763.618072264901</v>
      </c>
      <c r="BO94" s="65">
        <v>2890.3791728348988</v>
      </c>
      <c r="BP94" s="65">
        <v>1792.6686253509383</v>
      </c>
      <c r="BQ94" s="65">
        <f>38410.8243778062</f>
        <v>38410.824377806202</v>
      </c>
      <c r="BR94" s="65">
        <f t="shared" ref="BR94:BR100" si="479">BP94+BQ94</f>
        <v>40203.493003157142</v>
      </c>
      <c r="BS94" s="65">
        <f t="shared" si="328"/>
        <v>103857.49024825695</v>
      </c>
      <c r="BT94" s="65">
        <v>0</v>
      </c>
      <c r="BU94" s="65">
        <v>0</v>
      </c>
      <c r="BV94" s="65">
        <f t="shared" ref="BV94:BV100" si="480">BT94+BU94</f>
        <v>0</v>
      </c>
      <c r="BW94" s="65">
        <v>0</v>
      </c>
      <c r="BX94" s="65">
        <v>0</v>
      </c>
      <c r="BY94" s="65">
        <f t="shared" ref="BY94:BY100" si="481">BW94+BX94</f>
        <v>0</v>
      </c>
      <c r="BZ94" s="65">
        <f t="shared" si="478"/>
        <v>107532.34972173642</v>
      </c>
      <c r="CA94" s="63"/>
    </row>
    <row r="95" spans="1:79" ht="12.75" customHeight="1">
      <c r="A95" s="6" t="s">
        <v>149</v>
      </c>
      <c r="B95" s="7" t="s">
        <v>150</v>
      </c>
      <c r="C95" s="65">
        <v>166.5</v>
      </c>
      <c r="D95" s="65">
        <v>0</v>
      </c>
      <c r="E95" s="65">
        <v>0</v>
      </c>
      <c r="F95" s="65">
        <v>0</v>
      </c>
      <c r="G95" s="65">
        <v>0</v>
      </c>
      <c r="H95" s="65">
        <v>0</v>
      </c>
      <c r="I95" s="65">
        <v>0</v>
      </c>
      <c r="J95" s="65">
        <v>0</v>
      </c>
      <c r="K95" s="65">
        <v>0</v>
      </c>
      <c r="L95" s="65">
        <v>0</v>
      </c>
      <c r="M95" s="65">
        <v>0</v>
      </c>
      <c r="N95" s="65">
        <v>0</v>
      </c>
      <c r="O95" s="65">
        <v>0</v>
      </c>
      <c r="P95" s="65">
        <v>0</v>
      </c>
      <c r="Q95" s="65">
        <v>0</v>
      </c>
      <c r="R95" s="65">
        <v>0</v>
      </c>
      <c r="S95" s="65">
        <v>0</v>
      </c>
      <c r="T95" s="65">
        <v>0</v>
      </c>
      <c r="U95" s="65">
        <v>0</v>
      </c>
      <c r="V95" s="65">
        <v>0</v>
      </c>
      <c r="W95" s="65">
        <v>0</v>
      </c>
      <c r="X95" s="65">
        <v>0</v>
      </c>
      <c r="Y95" s="65">
        <v>0</v>
      </c>
      <c r="Z95" s="65">
        <v>0</v>
      </c>
      <c r="AA95" s="65">
        <v>0</v>
      </c>
      <c r="AB95" s="65">
        <v>0</v>
      </c>
      <c r="AC95" s="65">
        <v>0</v>
      </c>
      <c r="AD95" s="65">
        <v>0</v>
      </c>
      <c r="AE95" s="65">
        <v>0</v>
      </c>
      <c r="AF95" s="65">
        <v>0</v>
      </c>
      <c r="AG95" s="65">
        <v>0</v>
      </c>
      <c r="AH95" s="65">
        <v>0</v>
      </c>
      <c r="AI95" s="65">
        <v>122.79609844031063</v>
      </c>
      <c r="AJ95" s="65">
        <v>2.0374768114229123</v>
      </c>
      <c r="AK95" s="65">
        <v>1.1673598595716974E-2</v>
      </c>
      <c r="AL95" s="65">
        <v>0</v>
      </c>
      <c r="AM95" s="65">
        <v>0</v>
      </c>
      <c r="AN95" s="65">
        <v>0</v>
      </c>
      <c r="AO95" s="65">
        <v>3.3561054000000001</v>
      </c>
      <c r="AP95" s="65">
        <v>0</v>
      </c>
      <c r="AQ95" s="65">
        <v>0</v>
      </c>
      <c r="AR95" s="65">
        <v>0</v>
      </c>
      <c r="AS95" s="65">
        <v>0</v>
      </c>
      <c r="AT95" s="65">
        <v>0</v>
      </c>
      <c r="AU95" s="65">
        <v>0</v>
      </c>
      <c r="AV95" s="65">
        <v>0</v>
      </c>
      <c r="AW95" s="65">
        <v>0</v>
      </c>
      <c r="AX95" s="65">
        <v>0</v>
      </c>
      <c r="AY95" s="65">
        <v>0</v>
      </c>
      <c r="AZ95" s="65">
        <v>0</v>
      </c>
      <c r="BA95" s="65">
        <v>0</v>
      </c>
      <c r="BB95" s="65">
        <v>0</v>
      </c>
      <c r="BC95" s="65">
        <v>0</v>
      </c>
      <c r="BD95" s="65">
        <v>0</v>
      </c>
      <c r="BE95" s="65">
        <v>0</v>
      </c>
      <c r="BF95" s="65">
        <v>0</v>
      </c>
      <c r="BG95" s="65">
        <v>0</v>
      </c>
      <c r="BH95" s="65">
        <v>0</v>
      </c>
      <c r="BI95" s="65">
        <v>711.37251776496987</v>
      </c>
      <c r="BJ95" s="65">
        <v>0</v>
      </c>
      <c r="BK95" s="65">
        <v>0</v>
      </c>
      <c r="BL95" s="65">
        <v>0</v>
      </c>
      <c r="BM95" s="65">
        <f t="shared" si="477"/>
        <v>1006.0738720152991</v>
      </c>
      <c r="BN95" s="65">
        <v>12322.899029930904</v>
      </c>
      <c r="BO95" s="65">
        <v>1786.1070780544901</v>
      </c>
      <c r="BP95" s="65">
        <v>961.35977034296707</v>
      </c>
      <c r="BQ95" s="65">
        <v>10088.224950694401</v>
      </c>
      <c r="BR95" s="65">
        <f t="shared" si="479"/>
        <v>11049.584721037369</v>
      </c>
      <c r="BS95" s="65">
        <f t="shared" si="328"/>
        <v>25158.590829022764</v>
      </c>
      <c r="BT95" s="65">
        <v>0</v>
      </c>
      <c r="BU95" s="65">
        <v>0</v>
      </c>
      <c r="BV95" s="65">
        <f t="shared" si="480"/>
        <v>0</v>
      </c>
      <c r="BW95" s="65">
        <v>0</v>
      </c>
      <c r="BX95" s="65">
        <v>0</v>
      </c>
      <c r="BY95" s="65">
        <f t="shared" si="481"/>
        <v>0</v>
      </c>
      <c r="BZ95" s="65">
        <f t="shared" si="478"/>
        <v>26164.664701038062</v>
      </c>
      <c r="CA95" s="63"/>
    </row>
    <row r="96" spans="1:79" ht="12.75" customHeight="1">
      <c r="A96" s="6" t="s">
        <v>151</v>
      </c>
      <c r="B96" s="7" t="s">
        <v>152</v>
      </c>
      <c r="C96" s="65">
        <v>0</v>
      </c>
      <c r="D96" s="65">
        <v>0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  <c r="O96" s="65">
        <v>0</v>
      </c>
      <c r="P96" s="65">
        <v>0</v>
      </c>
      <c r="Q96" s="65">
        <v>0</v>
      </c>
      <c r="R96" s="65">
        <v>0</v>
      </c>
      <c r="S96" s="65">
        <v>0</v>
      </c>
      <c r="T96" s="65">
        <v>0</v>
      </c>
      <c r="U96" s="65">
        <v>0</v>
      </c>
      <c r="V96" s="65">
        <v>0</v>
      </c>
      <c r="W96" s="65">
        <v>0</v>
      </c>
      <c r="X96" s="65">
        <v>0</v>
      </c>
      <c r="Y96" s="65">
        <v>0</v>
      </c>
      <c r="Z96" s="65">
        <v>0</v>
      </c>
      <c r="AA96" s="65">
        <v>0</v>
      </c>
      <c r="AB96" s="65">
        <v>0</v>
      </c>
      <c r="AC96" s="65">
        <v>0</v>
      </c>
      <c r="AD96" s="65">
        <v>39.9</v>
      </c>
      <c r="AE96" s="65">
        <v>0</v>
      </c>
      <c r="AF96" s="65">
        <v>0</v>
      </c>
      <c r="AG96" s="65">
        <v>0</v>
      </c>
      <c r="AH96" s="65">
        <v>0</v>
      </c>
      <c r="AI96" s="65">
        <v>0</v>
      </c>
      <c r="AJ96" s="65">
        <v>0</v>
      </c>
      <c r="AK96" s="65">
        <v>0</v>
      </c>
      <c r="AL96" s="65">
        <v>0</v>
      </c>
      <c r="AM96" s="65">
        <v>0</v>
      </c>
      <c r="AN96" s="65">
        <v>0</v>
      </c>
      <c r="AO96" s="65">
        <v>0</v>
      </c>
      <c r="AP96" s="65">
        <v>0</v>
      </c>
      <c r="AQ96" s="65">
        <v>0</v>
      </c>
      <c r="AR96" s="65">
        <v>0</v>
      </c>
      <c r="AS96" s="65">
        <v>0</v>
      </c>
      <c r="AT96" s="65">
        <v>0</v>
      </c>
      <c r="AU96" s="65">
        <v>0</v>
      </c>
      <c r="AV96" s="65">
        <v>0</v>
      </c>
      <c r="AW96" s="65">
        <v>0</v>
      </c>
      <c r="AX96" s="65">
        <v>0</v>
      </c>
      <c r="AY96" s="65">
        <v>0</v>
      </c>
      <c r="AZ96" s="65">
        <v>0</v>
      </c>
      <c r="BA96" s="65">
        <v>0</v>
      </c>
      <c r="BB96" s="65">
        <v>0</v>
      </c>
      <c r="BC96" s="65">
        <v>0</v>
      </c>
      <c r="BD96" s="65">
        <v>0</v>
      </c>
      <c r="BE96" s="65">
        <v>0</v>
      </c>
      <c r="BF96" s="65">
        <v>0</v>
      </c>
      <c r="BG96" s="65">
        <v>0</v>
      </c>
      <c r="BH96" s="65">
        <v>0</v>
      </c>
      <c r="BI96" s="65">
        <v>0</v>
      </c>
      <c r="BJ96" s="65">
        <v>0</v>
      </c>
      <c r="BK96" s="65">
        <v>0</v>
      </c>
      <c r="BL96" s="65">
        <v>0</v>
      </c>
      <c r="BM96" s="65">
        <f t="shared" si="477"/>
        <v>39.9</v>
      </c>
      <c r="BN96" s="65">
        <v>318.19082032149964</v>
      </c>
      <c r="BO96" s="65">
        <v>0</v>
      </c>
      <c r="BP96" s="65">
        <v>688.1507352136797</v>
      </c>
      <c r="BQ96" s="65">
        <v>0</v>
      </c>
      <c r="BR96" s="65">
        <f t="shared" si="479"/>
        <v>688.1507352136797</v>
      </c>
      <c r="BS96" s="65">
        <f t="shared" si="328"/>
        <v>1006.3415555351794</v>
      </c>
      <c r="BT96" s="65">
        <v>0</v>
      </c>
      <c r="BU96" s="65">
        <v>0</v>
      </c>
      <c r="BV96" s="65">
        <f t="shared" si="480"/>
        <v>0</v>
      </c>
      <c r="BW96" s="65">
        <v>0</v>
      </c>
      <c r="BX96" s="65">
        <v>0</v>
      </c>
      <c r="BY96" s="65">
        <f t="shared" si="481"/>
        <v>0</v>
      </c>
      <c r="BZ96" s="65">
        <f t="shared" si="478"/>
        <v>1046.2415555351795</v>
      </c>
      <c r="CA96" s="63"/>
    </row>
    <row r="97" spans="1:79" ht="12.75" customHeight="1">
      <c r="A97" s="6" t="s">
        <v>153</v>
      </c>
      <c r="B97" s="7" t="s">
        <v>154</v>
      </c>
      <c r="C97" s="65">
        <v>0</v>
      </c>
      <c r="D97" s="65">
        <v>0</v>
      </c>
      <c r="E97" s="65">
        <v>0</v>
      </c>
      <c r="F97" s="65">
        <v>0</v>
      </c>
      <c r="G97" s="65">
        <v>0</v>
      </c>
      <c r="H97" s="65">
        <v>0</v>
      </c>
      <c r="I97" s="65">
        <v>0</v>
      </c>
      <c r="J97" s="65">
        <v>0</v>
      </c>
      <c r="K97" s="65">
        <v>0</v>
      </c>
      <c r="L97" s="65">
        <v>0</v>
      </c>
      <c r="M97" s="65">
        <v>0</v>
      </c>
      <c r="N97" s="65">
        <v>0</v>
      </c>
      <c r="O97" s="65">
        <v>0</v>
      </c>
      <c r="P97" s="65">
        <v>0</v>
      </c>
      <c r="Q97" s="65">
        <v>0</v>
      </c>
      <c r="R97" s="65">
        <v>0</v>
      </c>
      <c r="S97" s="65">
        <v>0</v>
      </c>
      <c r="T97" s="65">
        <v>0</v>
      </c>
      <c r="U97" s="65">
        <v>0</v>
      </c>
      <c r="V97" s="65">
        <v>0</v>
      </c>
      <c r="W97" s="65">
        <v>0</v>
      </c>
      <c r="X97" s="65">
        <v>0</v>
      </c>
      <c r="Y97" s="65">
        <v>0</v>
      </c>
      <c r="Z97" s="65">
        <v>0</v>
      </c>
      <c r="AA97" s="65">
        <v>0</v>
      </c>
      <c r="AB97" s="65">
        <v>0</v>
      </c>
      <c r="AC97" s="65">
        <v>0</v>
      </c>
      <c r="AD97" s="65">
        <v>0</v>
      </c>
      <c r="AE97" s="65">
        <v>0</v>
      </c>
      <c r="AF97" s="65">
        <v>0</v>
      </c>
      <c r="AG97" s="65">
        <v>0</v>
      </c>
      <c r="AH97" s="65">
        <v>0</v>
      </c>
      <c r="AI97" s="65">
        <v>4293.0486734816204</v>
      </c>
      <c r="AJ97" s="65">
        <v>2.4593851886359586</v>
      </c>
      <c r="AK97" s="65">
        <v>1.0653094749121548</v>
      </c>
      <c r="AL97" s="65">
        <v>0</v>
      </c>
      <c r="AM97" s="65">
        <v>186.5182126</v>
      </c>
      <c r="AN97" s="65">
        <v>3.7941845999999999</v>
      </c>
      <c r="AO97" s="65">
        <v>39.101263499999988</v>
      </c>
      <c r="AP97" s="65">
        <v>0</v>
      </c>
      <c r="AQ97" s="65">
        <v>0</v>
      </c>
      <c r="AR97" s="65">
        <v>0</v>
      </c>
      <c r="AS97" s="65">
        <v>0</v>
      </c>
      <c r="AT97" s="65">
        <v>0</v>
      </c>
      <c r="AU97" s="65">
        <v>0</v>
      </c>
      <c r="AV97" s="65">
        <v>0</v>
      </c>
      <c r="AW97" s="65">
        <v>0</v>
      </c>
      <c r="AX97" s="65">
        <v>0</v>
      </c>
      <c r="AY97" s="65">
        <v>0</v>
      </c>
      <c r="AZ97" s="65">
        <v>0</v>
      </c>
      <c r="BA97" s="65">
        <v>0</v>
      </c>
      <c r="BB97" s="65">
        <v>0</v>
      </c>
      <c r="BC97" s="65">
        <v>0</v>
      </c>
      <c r="BD97" s="65">
        <v>0</v>
      </c>
      <c r="BE97" s="65">
        <v>0</v>
      </c>
      <c r="BF97" s="65">
        <v>0</v>
      </c>
      <c r="BG97" s="65">
        <v>0</v>
      </c>
      <c r="BH97" s="65">
        <v>0</v>
      </c>
      <c r="BI97" s="65">
        <v>0</v>
      </c>
      <c r="BJ97" s="65">
        <v>0</v>
      </c>
      <c r="BK97" s="65">
        <v>0</v>
      </c>
      <c r="BL97" s="65">
        <v>0</v>
      </c>
      <c r="BM97" s="65">
        <f t="shared" si="477"/>
        <v>4525.9870288451684</v>
      </c>
      <c r="BN97" s="65">
        <v>0</v>
      </c>
      <c r="BO97" s="65">
        <v>0</v>
      </c>
      <c r="BP97" s="65">
        <v>0</v>
      </c>
      <c r="BQ97" s="65">
        <v>0</v>
      </c>
      <c r="BR97" s="65">
        <f t="shared" si="479"/>
        <v>0</v>
      </c>
      <c r="BS97" s="65">
        <f t="shared" si="328"/>
        <v>0</v>
      </c>
      <c r="BT97" s="65">
        <v>0</v>
      </c>
      <c r="BU97" s="65">
        <v>0</v>
      </c>
      <c r="BV97" s="65">
        <f t="shared" si="480"/>
        <v>0</v>
      </c>
      <c r="BW97" s="65">
        <v>0</v>
      </c>
      <c r="BX97" s="65">
        <v>0</v>
      </c>
      <c r="BY97" s="65">
        <f t="shared" si="481"/>
        <v>0</v>
      </c>
      <c r="BZ97" s="65">
        <f t="shared" si="478"/>
        <v>4525.9870288451684</v>
      </c>
      <c r="CA97" s="63"/>
    </row>
    <row r="98" spans="1:79" ht="12.75" customHeight="1">
      <c r="A98" s="6" t="s">
        <v>155</v>
      </c>
      <c r="B98" s="7" t="s">
        <v>156</v>
      </c>
      <c r="C98" s="65">
        <v>0</v>
      </c>
      <c r="D98" s="65">
        <v>0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  <c r="J98" s="65">
        <v>0</v>
      </c>
      <c r="K98" s="65">
        <v>0</v>
      </c>
      <c r="L98" s="65">
        <v>0</v>
      </c>
      <c r="M98" s="65">
        <v>0</v>
      </c>
      <c r="N98" s="65">
        <v>0</v>
      </c>
      <c r="O98" s="65">
        <v>0</v>
      </c>
      <c r="P98" s="65">
        <v>0</v>
      </c>
      <c r="Q98" s="65">
        <v>0</v>
      </c>
      <c r="R98" s="65">
        <v>0</v>
      </c>
      <c r="S98" s="65">
        <v>0</v>
      </c>
      <c r="T98" s="65">
        <v>0</v>
      </c>
      <c r="U98" s="65">
        <v>0</v>
      </c>
      <c r="V98" s="65">
        <v>0</v>
      </c>
      <c r="W98" s="65">
        <v>0</v>
      </c>
      <c r="X98" s="65">
        <v>0</v>
      </c>
      <c r="Y98" s="65">
        <v>0</v>
      </c>
      <c r="Z98" s="65">
        <v>0</v>
      </c>
      <c r="AA98" s="65">
        <v>0</v>
      </c>
      <c r="AB98" s="65">
        <v>0</v>
      </c>
      <c r="AC98" s="65">
        <v>14.011009439245186</v>
      </c>
      <c r="AD98" s="65">
        <v>0</v>
      </c>
      <c r="AE98" s="65">
        <v>0</v>
      </c>
      <c r="AF98" s="65">
        <v>0</v>
      </c>
      <c r="AG98" s="65">
        <v>0</v>
      </c>
      <c r="AH98" s="65">
        <v>0</v>
      </c>
      <c r="AI98" s="65">
        <v>0</v>
      </c>
      <c r="AJ98" s="65">
        <v>18.117091584285692</v>
      </c>
      <c r="AK98" s="65">
        <v>0</v>
      </c>
      <c r="AL98" s="65">
        <v>0</v>
      </c>
      <c r="AM98" s="65">
        <v>57.415058299999998</v>
      </c>
      <c r="AN98" s="65">
        <v>33.7660883</v>
      </c>
      <c r="AO98" s="65">
        <v>97.762823799999993</v>
      </c>
      <c r="AP98" s="65">
        <v>0</v>
      </c>
      <c r="AQ98" s="65">
        <v>0</v>
      </c>
      <c r="AR98" s="65">
        <v>0</v>
      </c>
      <c r="AS98" s="65">
        <v>0</v>
      </c>
      <c r="AT98" s="65">
        <v>0</v>
      </c>
      <c r="AU98" s="65">
        <v>0</v>
      </c>
      <c r="AV98" s="65">
        <v>0</v>
      </c>
      <c r="AW98" s="65">
        <v>0</v>
      </c>
      <c r="AX98" s="65">
        <v>0</v>
      </c>
      <c r="AY98" s="65">
        <v>0</v>
      </c>
      <c r="AZ98" s="65">
        <v>0</v>
      </c>
      <c r="BA98" s="65">
        <v>0</v>
      </c>
      <c r="BB98" s="65">
        <v>0</v>
      </c>
      <c r="BC98" s="65">
        <v>0</v>
      </c>
      <c r="BD98" s="65">
        <v>0</v>
      </c>
      <c r="BE98" s="65">
        <v>0</v>
      </c>
      <c r="BF98" s="65">
        <v>0</v>
      </c>
      <c r="BG98" s="65">
        <v>0</v>
      </c>
      <c r="BH98" s="65">
        <v>0</v>
      </c>
      <c r="BI98" s="65">
        <v>0</v>
      </c>
      <c r="BJ98" s="65">
        <v>0</v>
      </c>
      <c r="BK98" s="65">
        <v>0</v>
      </c>
      <c r="BL98" s="65">
        <v>0</v>
      </c>
      <c r="BM98" s="65">
        <f t="shared" si="477"/>
        <v>221.07207142353087</v>
      </c>
      <c r="BN98" s="65">
        <v>3984.7078223158082</v>
      </c>
      <c r="BO98" s="65">
        <v>727.08783708412705</v>
      </c>
      <c r="BP98" s="65">
        <v>64.126108728981876</v>
      </c>
      <c r="BQ98" s="65">
        <v>338.19871694078461</v>
      </c>
      <c r="BR98" s="65">
        <f t="shared" si="479"/>
        <v>402.32482566976648</v>
      </c>
      <c r="BS98" s="65">
        <f>BN98+BO98+BR98</f>
        <v>5114.1204850697013</v>
      </c>
      <c r="BT98" s="65">
        <v>0</v>
      </c>
      <c r="BU98" s="65">
        <v>0</v>
      </c>
      <c r="BV98" s="65">
        <f t="shared" si="480"/>
        <v>0</v>
      </c>
      <c r="BW98" s="65">
        <v>0</v>
      </c>
      <c r="BX98" s="65">
        <v>0</v>
      </c>
      <c r="BY98" s="65">
        <f t="shared" si="481"/>
        <v>0</v>
      </c>
      <c r="BZ98" s="65">
        <f t="shared" si="478"/>
        <v>5335.1925564932326</v>
      </c>
      <c r="CA98" s="63"/>
    </row>
    <row r="99" spans="1:79" ht="12.75" customHeight="1">
      <c r="A99" s="6" t="s">
        <v>157</v>
      </c>
      <c r="B99" s="7" t="s">
        <v>158</v>
      </c>
      <c r="C99" s="65">
        <v>0</v>
      </c>
      <c r="D99" s="65">
        <v>0</v>
      </c>
      <c r="E99" s="65">
        <v>4.0549598987090665</v>
      </c>
      <c r="F99" s="65">
        <v>48.660746552608579</v>
      </c>
      <c r="G99" s="65">
        <v>87.01575112252921</v>
      </c>
      <c r="H99" s="65">
        <v>0.69143919018384636</v>
      </c>
      <c r="I99" s="65">
        <v>0.19254992073678912</v>
      </c>
      <c r="J99" s="65">
        <v>3.1390022512222338</v>
      </c>
      <c r="K99" s="65">
        <v>17.141402534597859</v>
      </c>
      <c r="L99" s="65">
        <v>1.5969403917055154</v>
      </c>
      <c r="M99" s="65">
        <v>12.555191163599279</v>
      </c>
      <c r="N99" s="65">
        <v>3.0898382363495918</v>
      </c>
      <c r="O99" s="65">
        <v>2.3662941214759652</v>
      </c>
      <c r="P99" s="65">
        <v>0</v>
      </c>
      <c r="Q99" s="65">
        <v>1.8077163697611973</v>
      </c>
      <c r="R99" s="65">
        <v>5.649167198962493</v>
      </c>
      <c r="S99" s="65">
        <v>0.90369321126866109</v>
      </c>
      <c r="T99" s="65">
        <v>40.09407171717438</v>
      </c>
      <c r="U99" s="65">
        <v>0.19989140564381849</v>
      </c>
      <c r="V99" s="65">
        <v>0</v>
      </c>
      <c r="W99" s="65">
        <v>0.17504389012954286</v>
      </c>
      <c r="X99" s="65">
        <v>0.88774984917469191</v>
      </c>
      <c r="Y99" s="65">
        <v>0.30127465556525346</v>
      </c>
      <c r="Z99" s="65">
        <v>1.0827395699884834</v>
      </c>
      <c r="AA99" s="65">
        <v>20.762926667814163</v>
      </c>
      <c r="AB99" s="65">
        <v>10.131334720823039</v>
      </c>
      <c r="AC99" s="65">
        <v>128.01506826971502</v>
      </c>
      <c r="AD99" s="65">
        <v>846.09999999999991</v>
      </c>
      <c r="AE99" s="65">
        <v>160.69999999999999</v>
      </c>
      <c r="AF99" s="65">
        <v>195.9638453</v>
      </c>
      <c r="AG99" s="65">
        <v>1121.9053879999999</v>
      </c>
      <c r="AH99" s="65">
        <v>1013.3069727999999</v>
      </c>
      <c r="AI99" s="65">
        <v>2384.4973598994602</v>
      </c>
      <c r="AJ99" s="65">
        <v>206.21527617596212</v>
      </c>
      <c r="AK99" s="65">
        <v>3.3303193018920787</v>
      </c>
      <c r="AL99" s="65">
        <v>1.3424291899681355</v>
      </c>
      <c r="AM99" s="65">
        <v>115.05452930000001</v>
      </c>
      <c r="AN99" s="65">
        <v>290.81639130000002</v>
      </c>
      <c r="AO99" s="65">
        <v>200.87970680000001</v>
      </c>
      <c r="AP99" s="65">
        <v>451.5</v>
      </c>
      <c r="AQ99" s="65">
        <v>575.5</v>
      </c>
      <c r="AR99" s="65">
        <v>62</v>
      </c>
      <c r="AS99" s="65">
        <v>69.543460850754485</v>
      </c>
      <c r="AT99" s="65">
        <v>32.5</v>
      </c>
      <c r="AU99" s="65">
        <v>0.2</v>
      </c>
      <c r="AV99" s="65">
        <v>70.8</v>
      </c>
      <c r="AW99" s="65">
        <v>72.599999999999994</v>
      </c>
      <c r="AX99" s="65">
        <v>118.5</v>
      </c>
      <c r="AY99" s="65">
        <v>84.8</v>
      </c>
      <c r="AZ99" s="65">
        <v>369.9</v>
      </c>
      <c r="BA99" s="65">
        <v>22.3</v>
      </c>
      <c r="BB99" s="65">
        <v>83.7</v>
      </c>
      <c r="BC99" s="65">
        <v>2438.6000000000004</v>
      </c>
      <c r="BD99" s="65">
        <v>10.8</v>
      </c>
      <c r="BE99" s="65">
        <v>14.1</v>
      </c>
      <c r="BF99" s="65">
        <v>180.1</v>
      </c>
      <c r="BG99" s="65">
        <f>1014.81585080374+451.1</f>
        <v>1465.9158508037399</v>
      </c>
      <c r="BH99" s="65">
        <v>0</v>
      </c>
      <c r="BI99" s="65"/>
      <c r="BJ99" s="65">
        <v>0</v>
      </c>
      <c r="BK99" s="65">
        <v>1337.7742171639843</v>
      </c>
      <c r="BL99" s="65">
        <v>0</v>
      </c>
      <c r="BM99" s="65">
        <f t="shared" si="477"/>
        <v>14391.760539795499</v>
      </c>
      <c r="BN99" s="65">
        <f>2330.50400635226</f>
        <v>2330.5040063522601</v>
      </c>
      <c r="BO99" s="65">
        <f>54.6444896193661</f>
        <v>54.644489619366098</v>
      </c>
      <c r="BP99" s="65">
        <f>2951.35792032025+2000+1458.2</f>
        <v>6409.5579203202497</v>
      </c>
      <c r="BQ99" s="65">
        <v>589.00686280646005</v>
      </c>
      <c r="BR99" s="65">
        <f t="shared" si="479"/>
        <v>6998.5647831267097</v>
      </c>
      <c r="BS99" s="65">
        <f t="shared" si="328"/>
        <v>9383.713279098336</v>
      </c>
      <c r="BT99" s="65">
        <v>0</v>
      </c>
      <c r="BU99" s="65">
        <v>0</v>
      </c>
      <c r="BV99" s="65">
        <f t="shared" si="480"/>
        <v>0</v>
      </c>
      <c r="BW99" s="65">
        <v>0</v>
      </c>
      <c r="BX99" s="65">
        <v>12057.8</v>
      </c>
      <c r="BY99" s="65">
        <f t="shared" si="481"/>
        <v>12057.8</v>
      </c>
      <c r="BZ99" s="65">
        <f t="shared" si="478"/>
        <v>35833.273818893838</v>
      </c>
      <c r="CA99" s="63"/>
    </row>
    <row r="100" spans="1:79" ht="12.75" customHeight="1">
      <c r="A100" s="6" t="s">
        <v>159</v>
      </c>
      <c r="B100" s="7" t="s">
        <v>160</v>
      </c>
      <c r="C100" s="65">
        <v>0</v>
      </c>
      <c r="D100" s="65">
        <v>0</v>
      </c>
      <c r="E100" s="65">
        <v>0</v>
      </c>
      <c r="F100" s="65">
        <v>0</v>
      </c>
      <c r="G100" s="65">
        <v>0</v>
      </c>
      <c r="H100" s="65">
        <v>0</v>
      </c>
      <c r="I100" s="65">
        <v>0</v>
      </c>
      <c r="J100" s="65">
        <v>0</v>
      </c>
      <c r="K100" s="65">
        <v>0</v>
      </c>
      <c r="L100" s="65">
        <v>0</v>
      </c>
      <c r="M100" s="65">
        <v>0</v>
      </c>
      <c r="N100" s="65">
        <v>0</v>
      </c>
      <c r="O100" s="65">
        <v>0</v>
      </c>
      <c r="P100" s="65">
        <v>0</v>
      </c>
      <c r="Q100" s="65">
        <v>0</v>
      </c>
      <c r="R100" s="65">
        <v>0</v>
      </c>
      <c r="S100" s="65">
        <v>0</v>
      </c>
      <c r="T100" s="65">
        <v>0</v>
      </c>
      <c r="U100" s="65">
        <v>0</v>
      </c>
      <c r="V100" s="65">
        <v>8.7473163066622437</v>
      </c>
      <c r="W100" s="65">
        <v>0</v>
      </c>
      <c r="X100" s="65">
        <v>0</v>
      </c>
      <c r="Y100" s="65">
        <v>0</v>
      </c>
      <c r="Z100" s="65">
        <v>0</v>
      </c>
      <c r="AA100" s="65">
        <v>0</v>
      </c>
      <c r="AB100" s="65">
        <v>0</v>
      </c>
      <c r="AC100" s="65">
        <v>0</v>
      </c>
      <c r="AD100" s="65">
        <v>0</v>
      </c>
      <c r="AE100" s="65">
        <v>0</v>
      </c>
      <c r="AF100" s="65">
        <v>0</v>
      </c>
      <c r="AG100" s="65">
        <v>0</v>
      </c>
      <c r="AH100" s="65">
        <v>0</v>
      </c>
      <c r="AI100" s="65">
        <v>0</v>
      </c>
      <c r="AJ100" s="65">
        <v>0</v>
      </c>
      <c r="AK100" s="65">
        <v>0</v>
      </c>
      <c r="AL100" s="65">
        <v>0</v>
      </c>
      <c r="AM100" s="65">
        <v>0</v>
      </c>
      <c r="AN100" s="65">
        <v>0</v>
      </c>
      <c r="AO100" s="65">
        <v>0</v>
      </c>
      <c r="AP100" s="65">
        <v>0</v>
      </c>
      <c r="AQ100" s="65">
        <v>0</v>
      </c>
      <c r="AR100" s="65">
        <v>0</v>
      </c>
      <c r="AS100" s="65">
        <v>0</v>
      </c>
      <c r="AT100" s="65">
        <v>0</v>
      </c>
      <c r="AU100" s="65">
        <v>0</v>
      </c>
      <c r="AV100" s="65">
        <v>0</v>
      </c>
      <c r="AW100" s="65">
        <v>0</v>
      </c>
      <c r="AX100" s="65">
        <v>0</v>
      </c>
      <c r="AY100" s="65">
        <v>0</v>
      </c>
      <c r="AZ100" s="65">
        <v>0</v>
      </c>
      <c r="BA100" s="65">
        <v>0</v>
      </c>
      <c r="BB100" s="65">
        <v>0</v>
      </c>
      <c r="BC100" s="65">
        <v>0</v>
      </c>
      <c r="BD100" s="65">
        <v>0</v>
      </c>
      <c r="BE100" s="65">
        <v>0</v>
      </c>
      <c r="BF100" s="65">
        <v>0</v>
      </c>
      <c r="BG100" s="65">
        <v>0</v>
      </c>
      <c r="BH100" s="65">
        <v>0</v>
      </c>
      <c r="BI100" s="65">
        <v>0</v>
      </c>
      <c r="BJ100" s="65">
        <v>0</v>
      </c>
      <c r="BK100" s="65">
        <v>0</v>
      </c>
      <c r="BL100" s="65">
        <v>0</v>
      </c>
      <c r="BM100" s="65">
        <f t="shared" si="477"/>
        <v>8.7473163066622437</v>
      </c>
      <c r="BN100" s="65">
        <v>678.63155159471023</v>
      </c>
      <c r="BO100" s="65">
        <v>0</v>
      </c>
      <c r="BP100" s="65">
        <v>0</v>
      </c>
      <c r="BQ100" s="65">
        <v>0</v>
      </c>
      <c r="BR100" s="65">
        <f t="shared" si="479"/>
        <v>0</v>
      </c>
      <c r="BS100" s="65">
        <f>BN100+BO100+BR100</f>
        <v>678.63155159471023</v>
      </c>
      <c r="BT100" s="65">
        <v>0</v>
      </c>
      <c r="BU100" s="65">
        <v>0</v>
      </c>
      <c r="BV100" s="65">
        <f t="shared" si="480"/>
        <v>0</v>
      </c>
      <c r="BW100" s="65">
        <v>0</v>
      </c>
      <c r="BX100" s="65">
        <v>0</v>
      </c>
      <c r="BY100" s="65">
        <f t="shared" si="481"/>
        <v>0</v>
      </c>
      <c r="BZ100" s="65">
        <f t="shared" si="478"/>
        <v>687.37886790137247</v>
      </c>
      <c r="CA100" s="63"/>
    </row>
    <row r="101" spans="1:79" ht="12.75" customHeight="1">
      <c r="A101" s="13"/>
      <c r="B101" s="14" t="s">
        <v>200</v>
      </c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>
        <f t="shared" si="477"/>
        <v>0</v>
      </c>
      <c r="BN101" s="67">
        <v>0</v>
      </c>
      <c r="BO101" s="67">
        <v>0</v>
      </c>
      <c r="BP101" s="67">
        <v>0</v>
      </c>
      <c r="BQ101" s="67">
        <v>0</v>
      </c>
      <c r="BR101" s="67">
        <f t="shared" ref="BR101:BR102" si="482">+BP101+BQ101</f>
        <v>0</v>
      </c>
      <c r="BS101" s="67">
        <f t="shared" si="328"/>
        <v>0</v>
      </c>
      <c r="BT101" s="67">
        <v>0</v>
      </c>
      <c r="BU101" s="67">
        <v>0</v>
      </c>
      <c r="BV101" s="67">
        <f>BT101+BU101</f>
        <v>0</v>
      </c>
      <c r="BW101" s="67">
        <v>0</v>
      </c>
      <c r="BX101" s="67">
        <v>0</v>
      </c>
      <c r="BY101" s="67">
        <f t="shared" ref="BY101:BY102" si="483">+BW101+BX101</f>
        <v>0</v>
      </c>
      <c r="BZ101" s="67">
        <f t="shared" si="478"/>
        <v>0</v>
      </c>
      <c r="CA101" s="63"/>
    </row>
    <row r="102" spans="1:79" ht="12.75" customHeight="1">
      <c r="A102" s="13"/>
      <c r="B102" s="14" t="s">
        <v>199</v>
      </c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>
        <f t="shared" si="477"/>
        <v>0</v>
      </c>
      <c r="BN102" s="67">
        <v>0</v>
      </c>
      <c r="BO102" s="67">
        <v>0</v>
      </c>
      <c r="BP102" s="67">
        <v>0</v>
      </c>
      <c r="BQ102" s="67">
        <v>0</v>
      </c>
      <c r="BR102" s="67">
        <f t="shared" si="482"/>
        <v>0</v>
      </c>
      <c r="BS102" s="67">
        <f t="shared" si="328"/>
        <v>0</v>
      </c>
      <c r="BT102" s="67">
        <v>0</v>
      </c>
      <c r="BU102" s="67">
        <v>0</v>
      </c>
      <c r="BV102" s="67">
        <f>BT102+BU102</f>
        <v>0</v>
      </c>
      <c r="BW102" s="67">
        <v>0</v>
      </c>
      <c r="BX102" s="67">
        <v>0</v>
      </c>
      <c r="BY102" s="67">
        <f t="shared" si="483"/>
        <v>0</v>
      </c>
      <c r="BZ102" s="67">
        <f t="shared" si="478"/>
        <v>0</v>
      </c>
      <c r="CA102" s="63"/>
    </row>
    <row r="103" spans="1:79" ht="12.75" customHeight="1">
      <c r="A103" s="15"/>
      <c r="B103" s="16" t="s">
        <v>201</v>
      </c>
      <c r="C103" s="69">
        <f t="shared" ref="C103:AH103" si="484">C9+C27+C35+C45+C55+C65+C68+C78+C82+C92</f>
        <v>154116.13752044449</v>
      </c>
      <c r="D103" s="69">
        <f t="shared" si="484"/>
        <v>8765.3963796985245</v>
      </c>
      <c r="E103" s="69">
        <f t="shared" si="484"/>
        <v>1827.5813856992365</v>
      </c>
      <c r="F103" s="69">
        <f t="shared" si="484"/>
        <v>2342.5090265893573</v>
      </c>
      <c r="G103" s="69">
        <f t="shared" si="484"/>
        <v>100900.99735733836</v>
      </c>
      <c r="H103" s="69">
        <f t="shared" si="484"/>
        <v>14385.591905004239</v>
      </c>
      <c r="I103" s="69">
        <f t="shared" si="484"/>
        <v>3747.1271585707163</v>
      </c>
      <c r="J103" s="69">
        <f t="shared" si="484"/>
        <v>10262.746232216876</v>
      </c>
      <c r="K103" s="69">
        <f t="shared" si="484"/>
        <v>3017.8080811847535</v>
      </c>
      <c r="L103" s="69">
        <f t="shared" si="484"/>
        <v>2352.6952216618179</v>
      </c>
      <c r="M103" s="69">
        <f t="shared" si="484"/>
        <v>7489.7906778268461</v>
      </c>
      <c r="N103" s="69">
        <f t="shared" si="484"/>
        <v>1821.764287331893</v>
      </c>
      <c r="O103" s="69">
        <f t="shared" si="484"/>
        <v>1130.5291746993778</v>
      </c>
      <c r="P103" s="69">
        <f t="shared" si="484"/>
        <v>1115.7494796081348</v>
      </c>
      <c r="Q103" s="69">
        <f t="shared" si="484"/>
        <v>7796.9514485584687</v>
      </c>
      <c r="R103" s="69">
        <f t="shared" si="484"/>
        <v>3024.3357528676061</v>
      </c>
      <c r="S103" s="69">
        <f t="shared" si="484"/>
        <v>11488.021123465454</v>
      </c>
      <c r="T103" s="69">
        <f t="shared" si="484"/>
        <v>33806.968144831706</v>
      </c>
      <c r="U103" s="69">
        <f t="shared" si="484"/>
        <v>26468.413059636416</v>
      </c>
      <c r="V103" s="69">
        <f t="shared" si="484"/>
        <v>27862.000762413958</v>
      </c>
      <c r="W103" s="69">
        <f t="shared" si="484"/>
        <v>979.71806853246574</v>
      </c>
      <c r="X103" s="69">
        <f t="shared" si="484"/>
        <v>2010.9624716119974</v>
      </c>
      <c r="Y103" s="69">
        <f t="shared" si="484"/>
        <v>517.71503744359745</v>
      </c>
      <c r="Z103" s="69">
        <f t="shared" si="484"/>
        <v>248.35853028478891</v>
      </c>
      <c r="AA103" s="69">
        <f t="shared" si="484"/>
        <v>7393.8459520121487</v>
      </c>
      <c r="AB103" s="69">
        <f t="shared" si="484"/>
        <v>8685.9808813918607</v>
      </c>
      <c r="AC103" s="69">
        <f t="shared" si="484"/>
        <v>17554.58668022056</v>
      </c>
      <c r="AD103" s="69">
        <f t="shared" si="484"/>
        <v>10333</v>
      </c>
      <c r="AE103" s="69">
        <f t="shared" si="484"/>
        <v>143669.75325605751</v>
      </c>
      <c r="AF103" s="69">
        <f t="shared" si="484"/>
        <v>1256.6835512142516</v>
      </c>
      <c r="AG103" s="69">
        <f t="shared" si="484"/>
        <v>26698.506339209947</v>
      </c>
      <c r="AH103" s="69">
        <f t="shared" si="484"/>
        <v>26722.945371950427</v>
      </c>
      <c r="AI103" s="69">
        <f t="shared" ref="AI103:BN103" si="485">AI9+AI27+AI35+AI45+AI55+AI65+AI68+AI78+AI82+AI92</f>
        <v>81683.069492147479</v>
      </c>
      <c r="AJ103" s="69">
        <f t="shared" si="485"/>
        <v>10771.946046031708</v>
      </c>
      <c r="AK103" s="69">
        <f t="shared" si="485"/>
        <v>104.36225210248975</v>
      </c>
      <c r="AL103" s="69">
        <f t="shared" si="485"/>
        <v>211.31433111125273</v>
      </c>
      <c r="AM103" s="69">
        <f t="shared" si="485"/>
        <v>43841.585333232128</v>
      </c>
      <c r="AN103" s="69">
        <f t="shared" si="485"/>
        <v>13324.5635095</v>
      </c>
      <c r="AO103" s="69">
        <f t="shared" si="485"/>
        <v>32448.641685439718</v>
      </c>
      <c r="AP103" s="69">
        <f t="shared" si="485"/>
        <v>8087.2999999999993</v>
      </c>
      <c r="AQ103" s="69">
        <f t="shared" si="485"/>
        <v>10597.2</v>
      </c>
      <c r="AR103" s="69">
        <f t="shared" si="485"/>
        <v>1876.3000000000002</v>
      </c>
      <c r="AS103" s="69">
        <f t="shared" si="485"/>
        <v>64229.864382168387</v>
      </c>
      <c r="AT103" s="69">
        <f t="shared" si="485"/>
        <v>645.33400000000006</v>
      </c>
      <c r="AU103" s="69">
        <f t="shared" si="485"/>
        <v>2.6</v>
      </c>
      <c r="AV103" s="69">
        <f t="shared" si="485"/>
        <v>938.9</v>
      </c>
      <c r="AW103" s="69">
        <f t="shared" si="485"/>
        <v>962.7</v>
      </c>
      <c r="AX103" s="69">
        <f t="shared" si="485"/>
        <v>1571.8</v>
      </c>
      <c r="AY103" s="69">
        <f t="shared" si="485"/>
        <v>1112.3</v>
      </c>
      <c r="AZ103" s="69">
        <f t="shared" si="485"/>
        <v>5648.6999999999989</v>
      </c>
      <c r="BA103" s="69">
        <f t="shared" si="485"/>
        <v>151</v>
      </c>
      <c r="BB103" s="69">
        <f t="shared" si="485"/>
        <v>124.29999999999998</v>
      </c>
      <c r="BC103" s="69">
        <f t="shared" si="485"/>
        <v>8080.8</v>
      </c>
      <c r="BD103" s="69">
        <f t="shared" si="485"/>
        <v>73.100000000000009</v>
      </c>
      <c r="BE103" s="69">
        <f t="shared" si="485"/>
        <v>20.8</v>
      </c>
      <c r="BF103" s="69">
        <f t="shared" si="485"/>
        <v>267.7</v>
      </c>
      <c r="BG103" s="69">
        <f t="shared" si="485"/>
        <v>27504.110131206566</v>
      </c>
      <c r="BH103" s="69">
        <f t="shared" si="485"/>
        <v>25004.811656479753</v>
      </c>
      <c r="BI103" s="69">
        <f t="shared" si="485"/>
        <v>7322.2430699251181</v>
      </c>
      <c r="BJ103" s="69">
        <f t="shared" si="485"/>
        <v>1047.4390795204304</v>
      </c>
      <c r="BK103" s="69">
        <f t="shared" si="485"/>
        <v>13932.610540839367</v>
      </c>
      <c r="BL103" s="69">
        <f t="shared" si="485"/>
        <v>872.23330878560205</v>
      </c>
      <c r="BM103" s="69">
        <f t="shared" si="485"/>
        <v>1032254.7991380676</v>
      </c>
      <c r="BN103" s="69">
        <f t="shared" si="485"/>
        <v>1297998.423548972</v>
      </c>
      <c r="BO103" s="69">
        <f t="shared" ref="BO103:BZ103" si="486">BO9+BO27+BO35+BO45+BO55+BO65+BO68+BO78+BO82+BO92</f>
        <v>22303.234453222009</v>
      </c>
      <c r="BP103" s="69">
        <f t="shared" si="486"/>
        <v>81845.761019865909</v>
      </c>
      <c r="BQ103" s="69">
        <f t="shared" si="486"/>
        <v>49426.254908247851</v>
      </c>
      <c r="BR103" s="69">
        <f t="shared" si="486"/>
        <v>131272.01592811377</v>
      </c>
      <c r="BS103" s="69">
        <f t="shared" si="486"/>
        <v>1451573.6739303079</v>
      </c>
      <c r="BT103" s="69">
        <f t="shared" si="486"/>
        <v>373938.74720740493</v>
      </c>
      <c r="BU103" s="69">
        <f t="shared" si="486"/>
        <v>59685.8</v>
      </c>
      <c r="BV103" s="69">
        <f t="shared" si="486"/>
        <v>433624.54720740498</v>
      </c>
      <c r="BW103" s="69">
        <f t="shared" si="486"/>
        <v>68702.529303000003</v>
      </c>
      <c r="BX103" s="69">
        <f t="shared" si="486"/>
        <v>53012.5</v>
      </c>
      <c r="BY103" s="69">
        <f t="shared" si="486"/>
        <v>121715.02930299999</v>
      </c>
      <c r="BZ103" s="69">
        <f t="shared" si="486"/>
        <v>3039168.0495787812</v>
      </c>
      <c r="CA103" s="63"/>
    </row>
    <row r="104" spans="1:79" ht="12.75" customHeight="1">
      <c r="A104" s="74" t="s">
        <v>12</v>
      </c>
      <c r="B104" s="75" t="s">
        <v>301</v>
      </c>
      <c r="C104" s="76">
        <f>Supply!C103</f>
        <v>606508.75395787333</v>
      </c>
      <c r="D104" s="76">
        <f>Supply!D103</f>
        <v>33059.917205791236</v>
      </c>
      <c r="E104" s="76">
        <f>Supply!E103</f>
        <v>5466.4177199999995</v>
      </c>
      <c r="F104" s="76">
        <f>Supply!F103</f>
        <v>10867.296016455031</v>
      </c>
      <c r="G104" s="76">
        <f>Supply!G103</f>
        <v>115177.14598282322</v>
      </c>
      <c r="H104" s="76">
        <f>Supply!H103</f>
        <v>25068.712829973014</v>
      </c>
      <c r="I104" s="76">
        <f>Supply!I103</f>
        <v>13550.556510894832</v>
      </c>
      <c r="J104" s="76">
        <f>Supply!J103</f>
        <v>15318.910517163651</v>
      </c>
      <c r="K104" s="76">
        <f>Supply!K103</f>
        <v>7313.8193484617868</v>
      </c>
      <c r="L104" s="76">
        <f>Supply!L103</f>
        <v>3428.8331391732099</v>
      </c>
      <c r="M104" s="76">
        <f>Supply!M103</f>
        <v>10929.168888116896</v>
      </c>
      <c r="N104" s="76">
        <f>Supply!N103</f>
        <v>2359.3405810118929</v>
      </c>
      <c r="O104" s="76">
        <f>Supply!O103</f>
        <v>1661.6429811695054</v>
      </c>
      <c r="P104" s="76">
        <f>Supply!P103</f>
        <v>1873.1893419960982</v>
      </c>
      <c r="Q104" s="76">
        <f>Supply!Q103</f>
        <v>11317.353745706821</v>
      </c>
      <c r="R104" s="76">
        <f>Supply!R103</f>
        <v>4843.2661146327173</v>
      </c>
      <c r="S104" s="76">
        <f>Supply!S103</f>
        <v>14470.421739303003</v>
      </c>
      <c r="T104" s="76">
        <f>Supply!T103</f>
        <v>47035.99966744284</v>
      </c>
      <c r="U104" s="76">
        <f>Supply!U103</f>
        <v>29690.274143790928</v>
      </c>
      <c r="V104" s="76">
        <f>Supply!V103</f>
        <v>34511.862078868944</v>
      </c>
      <c r="W104" s="76">
        <f>Supply!W103</f>
        <v>1486.7482310423034</v>
      </c>
      <c r="X104" s="76">
        <f>Supply!X103</f>
        <v>2541.464819137685</v>
      </c>
      <c r="Y104" s="76">
        <f>Supply!Y103</f>
        <v>790.47984440962</v>
      </c>
      <c r="Z104" s="76">
        <f>Supply!Z103</f>
        <v>387.94509691107447</v>
      </c>
      <c r="AA104" s="76">
        <f>Supply!AA103</f>
        <v>10246.948578324447</v>
      </c>
      <c r="AB104" s="76">
        <f>Supply!AB103</f>
        <v>10112.909286554026</v>
      </c>
      <c r="AC104" s="76">
        <f>Supply!AC103</f>
        <v>31902.763406234964</v>
      </c>
      <c r="AD104" s="76">
        <f>Supply!AD103</f>
        <v>19478.023000000001</v>
      </c>
      <c r="AE104" s="76">
        <f>Supply!AE103</f>
        <v>236336.05124580002</v>
      </c>
      <c r="AF104" s="76">
        <f>Supply!AF103</f>
        <v>2223.6978300000001</v>
      </c>
      <c r="AG104" s="76">
        <f>Supply!AG103</f>
        <v>163383.4751904</v>
      </c>
      <c r="AH104" s="76">
        <f>Supply!AH103</f>
        <v>109874.65833619999</v>
      </c>
      <c r="AI104" s="76">
        <f>Supply!AI103</f>
        <v>149804.9414183</v>
      </c>
      <c r="AJ104" s="76">
        <f>Supply!AJ103</f>
        <v>18773.563220999997</v>
      </c>
      <c r="AK104" s="76">
        <f>Supply!AK103</f>
        <v>188.40962830000001</v>
      </c>
      <c r="AL104" s="76">
        <f>Supply!AL103</f>
        <v>1198.270863</v>
      </c>
      <c r="AM104" s="76">
        <f>Supply!AM103</f>
        <v>60926.632669177503</v>
      </c>
      <c r="AN104" s="76">
        <f>Supply!AN103</f>
        <v>20749.4701704</v>
      </c>
      <c r="AO104" s="76">
        <f>Supply!AO103</f>
        <v>63885.064455399995</v>
      </c>
      <c r="AP104" s="76">
        <f>Supply!AP103</f>
        <v>49617.9</v>
      </c>
      <c r="AQ104" s="76">
        <f>Supply!AQ103</f>
        <v>31948.199999999997</v>
      </c>
      <c r="AR104" s="76">
        <f>Supply!AR103</f>
        <v>7521.4</v>
      </c>
      <c r="AS104" s="76">
        <f>Supply!AS103</f>
        <v>207699.50334348896</v>
      </c>
      <c r="AT104" s="76">
        <f>Supply!AT103</f>
        <v>1814.1368797603823</v>
      </c>
      <c r="AU104" s="76">
        <f>Supply!AU103</f>
        <v>3.2074793577235785</v>
      </c>
      <c r="AV104" s="76">
        <f>Supply!AV103</f>
        <v>1414.2387887581115</v>
      </c>
      <c r="AW104" s="76">
        <f>Supply!AW103</f>
        <v>1358.4784012492566</v>
      </c>
      <c r="AX104" s="76">
        <f>Supply!AX103</f>
        <v>1851.7119050268486</v>
      </c>
      <c r="AY104" s="76">
        <f>Supply!AY103</f>
        <v>8481.8261223819281</v>
      </c>
      <c r="AZ104" s="76">
        <f>Supply!AZ103</f>
        <v>8321.3147532388666</v>
      </c>
      <c r="BA104" s="76">
        <f>Supply!BA103</f>
        <v>257.34414761560572</v>
      </c>
      <c r="BB104" s="76">
        <f>Supply!BB103</f>
        <v>484.92699573036572</v>
      </c>
      <c r="BC104" s="76">
        <f>Supply!BC103</f>
        <v>11531.686146500489</v>
      </c>
      <c r="BD104" s="76">
        <f>Supply!BD103</f>
        <v>1730.4471986987407</v>
      </c>
      <c r="BE104" s="76">
        <f>Supply!BE103</f>
        <v>86.119420170637042</v>
      </c>
      <c r="BF104" s="76">
        <f>Supply!BF103</f>
        <v>324.20133537171677</v>
      </c>
      <c r="BG104" s="76">
        <f>Supply!BG103</f>
        <v>91544.334620321504</v>
      </c>
      <c r="BH104" s="76">
        <f>Supply!BH103</f>
        <v>100327.31759353219</v>
      </c>
      <c r="BI104" s="76">
        <f>Supply!BI103</f>
        <v>24207.170056389852</v>
      </c>
      <c r="BJ104" s="76">
        <f>Supply!BJ103</f>
        <v>1813.2604666468258</v>
      </c>
      <c r="BK104" s="76">
        <f>Supply!BK103</f>
        <v>18305.855702989102</v>
      </c>
      <c r="BL104" s="76">
        <f>Supply!BL103</f>
        <v>2397.2766542863587</v>
      </c>
      <c r="BM104" s="76">
        <f t="shared" si="477"/>
        <v>2471786.2578127561</v>
      </c>
      <c r="BN104" s="63"/>
      <c r="CA104" s="63"/>
    </row>
    <row r="105" spans="1:79" ht="12.75" customHeight="1">
      <c r="A105" s="77" t="s">
        <v>29</v>
      </c>
      <c r="B105" s="78" t="s">
        <v>302</v>
      </c>
      <c r="C105" s="79">
        <f>C103</f>
        <v>154116.13752044449</v>
      </c>
      <c r="D105" s="79">
        <f t="shared" ref="D105:BL105" si="487">D103</f>
        <v>8765.3963796985245</v>
      </c>
      <c r="E105" s="79">
        <f t="shared" si="487"/>
        <v>1827.5813856992365</v>
      </c>
      <c r="F105" s="79">
        <f t="shared" si="487"/>
        <v>2342.5090265893573</v>
      </c>
      <c r="G105" s="79">
        <f t="shared" si="487"/>
        <v>100900.99735733836</v>
      </c>
      <c r="H105" s="79">
        <f t="shared" si="487"/>
        <v>14385.591905004239</v>
      </c>
      <c r="I105" s="79">
        <f t="shared" si="487"/>
        <v>3747.1271585707163</v>
      </c>
      <c r="J105" s="79">
        <f t="shared" si="487"/>
        <v>10262.746232216876</v>
      </c>
      <c r="K105" s="79">
        <f t="shared" si="487"/>
        <v>3017.8080811847535</v>
      </c>
      <c r="L105" s="79">
        <f t="shared" si="487"/>
        <v>2352.6952216618179</v>
      </c>
      <c r="M105" s="79">
        <f t="shared" si="487"/>
        <v>7489.7906778268461</v>
      </c>
      <c r="N105" s="79">
        <f t="shared" si="487"/>
        <v>1821.764287331893</v>
      </c>
      <c r="O105" s="79">
        <f t="shared" si="487"/>
        <v>1130.5291746993778</v>
      </c>
      <c r="P105" s="79">
        <f t="shared" si="487"/>
        <v>1115.7494796081348</v>
      </c>
      <c r="Q105" s="79">
        <f t="shared" si="487"/>
        <v>7796.9514485584687</v>
      </c>
      <c r="R105" s="79">
        <f t="shared" si="487"/>
        <v>3024.3357528676061</v>
      </c>
      <c r="S105" s="79">
        <f t="shared" si="487"/>
        <v>11488.021123465454</v>
      </c>
      <c r="T105" s="79">
        <f t="shared" si="487"/>
        <v>33806.968144831706</v>
      </c>
      <c r="U105" s="79">
        <f t="shared" si="487"/>
        <v>26468.413059636416</v>
      </c>
      <c r="V105" s="79">
        <f t="shared" si="487"/>
        <v>27862.000762413958</v>
      </c>
      <c r="W105" s="79">
        <f t="shared" si="487"/>
        <v>979.71806853246574</v>
      </c>
      <c r="X105" s="79">
        <f t="shared" si="487"/>
        <v>2010.9624716119974</v>
      </c>
      <c r="Y105" s="79">
        <f t="shared" si="487"/>
        <v>517.71503744359745</v>
      </c>
      <c r="Z105" s="79">
        <f t="shared" si="487"/>
        <v>248.35853028478891</v>
      </c>
      <c r="AA105" s="79">
        <f t="shared" si="487"/>
        <v>7393.8459520121487</v>
      </c>
      <c r="AB105" s="79">
        <f t="shared" si="487"/>
        <v>8685.9808813918607</v>
      </c>
      <c r="AC105" s="79">
        <f t="shared" si="487"/>
        <v>17554.58668022056</v>
      </c>
      <c r="AD105" s="79">
        <f t="shared" si="487"/>
        <v>10333</v>
      </c>
      <c r="AE105" s="79">
        <f t="shared" si="487"/>
        <v>143669.75325605751</v>
      </c>
      <c r="AF105" s="79">
        <f t="shared" si="487"/>
        <v>1256.6835512142516</v>
      </c>
      <c r="AG105" s="79">
        <f t="shared" si="487"/>
        <v>26698.506339209947</v>
      </c>
      <c r="AH105" s="79">
        <f t="shared" si="487"/>
        <v>26722.945371950427</v>
      </c>
      <c r="AI105" s="79">
        <f t="shared" si="487"/>
        <v>81683.069492147479</v>
      </c>
      <c r="AJ105" s="79">
        <f t="shared" si="487"/>
        <v>10771.946046031708</v>
      </c>
      <c r="AK105" s="79">
        <f t="shared" si="487"/>
        <v>104.36225210248975</v>
      </c>
      <c r="AL105" s="79">
        <f t="shared" si="487"/>
        <v>211.31433111125273</v>
      </c>
      <c r="AM105" s="79">
        <f t="shared" si="487"/>
        <v>43841.585333232128</v>
      </c>
      <c r="AN105" s="79">
        <f t="shared" si="487"/>
        <v>13324.5635095</v>
      </c>
      <c r="AO105" s="79">
        <f t="shared" si="487"/>
        <v>32448.641685439718</v>
      </c>
      <c r="AP105" s="79">
        <f t="shared" si="487"/>
        <v>8087.2999999999993</v>
      </c>
      <c r="AQ105" s="79">
        <f t="shared" si="487"/>
        <v>10597.2</v>
      </c>
      <c r="AR105" s="79">
        <f t="shared" si="487"/>
        <v>1876.3000000000002</v>
      </c>
      <c r="AS105" s="79">
        <f t="shared" si="487"/>
        <v>64229.864382168387</v>
      </c>
      <c r="AT105" s="79">
        <f t="shared" si="487"/>
        <v>645.33400000000006</v>
      </c>
      <c r="AU105" s="79">
        <f t="shared" si="487"/>
        <v>2.6</v>
      </c>
      <c r="AV105" s="79">
        <f t="shared" si="487"/>
        <v>938.9</v>
      </c>
      <c r="AW105" s="79">
        <f t="shared" si="487"/>
        <v>962.7</v>
      </c>
      <c r="AX105" s="79">
        <f t="shared" si="487"/>
        <v>1571.8</v>
      </c>
      <c r="AY105" s="79">
        <f t="shared" si="487"/>
        <v>1112.3</v>
      </c>
      <c r="AZ105" s="79">
        <f t="shared" si="487"/>
        <v>5648.6999999999989</v>
      </c>
      <c r="BA105" s="79">
        <f t="shared" si="487"/>
        <v>151</v>
      </c>
      <c r="BB105" s="79">
        <f t="shared" si="487"/>
        <v>124.29999999999998</v>
      </c>
      <c r="BC105" s="79">
        <f t="shared" si="487"/>
        <v>8080.8</v>
      </c>
      <c r="BD105" s="79">
        <f t="shared" si="487"/>
        <v>73.100000000000009</v>
      </c>
      <c r="BE105" s="79">
        <f t="shared" si="487"/>
        <v>20.8</v>
      </c>
      <c r="BF105" s="79">
        <f t="shared" si="487"/>
        <v>267.7</v>
      </c>
      <c r="BG105" s="79">
        <f t="shared" si="487"/>
        <v>27504.110131206566</v>
      </c>
      <c r="BH105" s="79">
        <f t="shared" si="487"/>
        <v>25004.811656479753</v>
      </c>
      <c r="BI105" s="79">
        <f t="shared" si="487"/>
        <v>7322.2430699251181</v>
      </c>
      <c r="BJ105" s="79">
        <f t="shared" si="487"/>
        <v>1047.4390795204304</v>
      </c>
      <c r="BK105" s="79">
        <f t="shared" si="487"/>
        <v>13932.610540839367</v>
      </c>
      <c r="BL105" s="79">
        <f t="shared" si="487"/>
        <v>872.23330878560205</v>
      </c>
      <c r="BM105" s="79">
        <f>SUM(C105:BL105)</f>
        <v>1032254.7991380681</v>
      </c>
      <c r="BN105" s="71"/>
      <c r="BS105" s="96"/>
      <c r="CA105" s="63"/>
    </row>
    <row r="106" spans="1:79" ht="12.75" customHeight="1">
      <c r="A106" s="44" t="s">
        <v>49</v>
      </c>
      <c r="B106" s="45" t="s">
        <v>303</v>
      </c>
      <c r="C106" s="68">
        <f>C104-C105</f>
        <v>452392.61643742886</v>
      </c>
      <c r="D106" s="68">
        <f t="shared" ref="D106:BL106" si="488">D104-D105</f>
        <v>24294.52082609271</v>
      </c>
      <c r="E106" s="68">
        <f t="shared" si="488"/>
        <v>3638.8363343007632</v>
      </c>
      <c r="F106" s="68">
        <f t="shared" si="488"/>
        <v>8524.7869898656736</v>
      </c>
      <c r="G106" s="68">
        <f t="shared" si="488"/>
        <v>14276.148625484857</v>
      </c>
      <c r="H106" s="68">
        <f t="shared" si="488"/>
        <v>10683.120924968774</v>
      </c>
      <c r="I106" s="68">
        <f t="shared" si="488"/>
        <v>9803.4293523241158</v>
      </c>
      <c r="J106" s="68">
        <f t="shared" si="488"/>
        <v>5056.1642849467753</v>
      </c>
      <c r="K106" s="68">
        <f t="shared" si="488"/>
        <v>4296.0112672770338</v>
      </c>
      <c r="L106" s="68">
        <f t="shared" si="488"/>
        <v>1076.1379175113921</v>
      </c>
      <c r="M106" s="68">
        <f t="shared" si="488"/>
        <v>3439.3782102900495</v>
      </c>
      <c r="N106" s="68">
        <f t="shared" si="488"/>
        <v>537.57629367999994</v>
      </c>
      <c r="O106" s="68">
        <f t="shared" si="488"/>
        <v>531.11380647012766</v>
      </c>
      <c r="P106" s="68">
        <f t="shared" si="488"/>
        <v>757.43986238796333</v>
      </c>
      <c r="Q106" s="68">
        <f t="shared" si="488"/>
        <v>3520.4022971483528</v>
      </c>
      <c r="R106" s="68">
        <f t="shared" si="488"/>
        <v>1818.9303617651112</v>
      </c>
      <c r="S106" s="68">
        <f t="shared" si="488"/>
        <v>2982.4006158375487</v>
      </c>
      <c r="T106" s="68">
        <f t="shared" si="488"/>
        <v>13229.031522611134</v>
      </c>
      <c r="U106" s="68">
        <f t="shared" si="488"/>
        <v>3221.8610841545124</v>
      </c>
      <c r="V106" s="68">
        <f t="shared" si="488"/>
        <v>6649.8613164549861</v>
      </c>
      <c r="W106" s="68">
        <f t="shared" si="488"/>
        <v>507.03016250983762</v>
      </c>
      <c r="X106" s="68">
        <f t="shared" si="488"/>
        <v>530.50234752568758</v>
      </c>
      <c r="Y106" s="68">
        <f t="shared" si="488"/>
        <v>272.76480696602255</v>
      </c>
      <c r="Z106" s="68">
        <f t="shared" si="488"/>
        <v>139.58656662628556</v>
      </c>
      <c r="AA106" s="68">
        <f t="shared" si="488"/>
        <v>2853.1026263122985</v>
      </c>
      <c r="AB106" s="68">
        <f t="shared" si="488"/>
        <v>1426.9284051621653</v>
      </c>
      <c r="AC106" s="68">
        <f t="shared" si="488"/>
        <v>14348.176726014404</v>
      </c>
      <c r="AD106" s="68">
        <f t="shared" si="488"/>
        <v>9145.023000000001</v>
      </c>
      <c r="AE106" s="68">
        <f t="shared" si="488"/>
        <v>92666.29798974251</v>
      </c>
      <c r="AF106" s="68">
        <f t="shared" si="488"/>
        <v>967.0142787857485</v>
      </c>
      <c r="AG106" s="68">
        <f t="shared" si="488"/>
        <v>136684.96885119006</v>
      </c>
      <c r="AH106" s="68">
        <f t="shared" si="488"/>
        <v>83151.712964249571</v>
      </c>
      <c r="AI106" s="68">
        <f t="shared" si="488"/>
        <v>68121.871926152526</v>
      </c>
      <c r="AJ106" s="68">
        <f t="shared" si="488"/>
        <v>8001.617174968289</v>
      </c>
      <c r="AK106" s="68">
        <f t="shared" si="488"/>
        <v>84.04737619751026</v>
      </c>
      <c r="AL106" s="68">
        <f t="shared" si="488"/>
        <v>986.95653188874724</v>
      </c>
      <c r="AM106" s="68">
        <f t="shared" si="488"/>
        <v>17085.047335945375</v>
      </c>
      <c r="AN106" s="68">
        <f t="shared" si="488"/>
        <v>7424.9066609000001</v>
      </c>
      <c r="AO106" s="68">
        <f t="shared" si="488"/>
        <v>31436.422769960278</v>
      </c>
      <c r="AP106" s="68">
        <f t="shared" si="488"/>
        <v>41530.600000000006</v>
      </c>
      <c r="AQ106" s="68">
        <f t="shared" si="488"/>
        <v>21350.999999999996</v>
      </c>
      <c r="AR106" s="68">
        <f t="shared" si="488"/>
        <v>5645.0999999999995</v>
      </c>
      <c r="AS106" s="68">
        <f t="shared" si="488"/>
        <v>143469.63896132057</v>
      </c>
      <c r="AT106" s="68">
        <f t="shared" si="488"/>
        <v>1168.8028797603822</v>
      </c>
      <c r="AU106" s="68">
        <f t="shared" si="488"/>
        <v>0.60747935772357842</v>
      </c>
      <c r="AV106" s="68">
        <f t="shared" si="488"/>
        <v>475.33878875811149</v>
      </c>
      <c r="AW106" s="68">
        <f t="shared" si="488"/>
        <v>395.7784012492566</v>
      </c>
      <c r="AX106" s="68">
        <f t="shared" si="488"/>
        <v>279.91190502684867</v>
      </c>
      <c r="AY106" s="68">
        <f t="shared" si="488"/>
        <v>7369.526122381928</v>
      </c>
      <c r="AZ106" s="68">
        <f t="shared" si="488"/>
        <v>2672.6147532388677</v>
      </c>
      <c r="BA106" s="68">
        <f t="shared" si="488"/>
        <v>106.34414761560572</v>
      </c>
      <c r="BB106" s="68">
        <f t="shared" si="488"/>
        <v>360.62699573036571</v>
      </c>
      <c r="BC106" s="68">
        <f t="shared" si="488"/>
        <v>3450.8861465004893</v>
      </c>
      <c r="BD106" s="68">
        <f t="shared" si="488"/>
        <v>1657.3471986987408</v>
      </c>
      <c r="BE106" s="68">
        <f t="shared" si="488"/>
        <v>65.319420170637045</v>
      </c>
      <c r="BF106" s="68">
        <f t="shared" si="488"/>
        <v>56.501335371716777</v>
      </c>
      <c r="BG106" s="68">
        <f t="shared" si="488"/>
        <v>64040.224489114938</v>
      </c>
      <c r="BH106" s="68">
        <f t="shared" si="488"/>
        <v>75322.50593705244</v>
      </c>
      <c r="BI106" s="68">
        <f t="shared" si="488"/>
        <v>16884.926986464736</v>
      </c>
      <c r="BJ106" s="68">
        <f t="shared" si="488"/>
        <v>765.82138712639539</v>
      </c>
      <c r="BK106" s="68">
        <f t="shared" si="488"/>
        <v>4373.2451621497348</v>
      </c>
      <c r="BL106" s="68">
        <f t="shared" si="488"/>
        <v>1525.0433455007567</v>
      </c>
      <c r="BM106" s="68">
        <f t="shared" si="477"/>
        <v>1439531.4586746881</v>
      </c>
      <c r="BN106" s="63"/>
      <c r="BO106" s="63"/>
      <c r="BP106" s="63"/>
      <c r="BQ106" s="63"/>
      <c r="BR106" s="63"/>
      <c r="BS106" s="63"/>
      <c r="CA106" s="63"/>
    </row>
    <row r="107" spans="1:79" ht="12.75" customHeight="1">
      <c r="A107" s="80" t="s">
        <v>51</v>
      </c>
      <c r="B107" s="81" t="s">
        <v>304</v>
      </c>
      <c r="C107" s="82">
        <v>103631.286949841</v>
      </c>
      <c r="D107" s="82">
        <v>5573.4928839442327</v>
      </c>
      <c r="E107" s="82">
        <v>1483.7290832447136</v>
      </c>
      <c r="F107" s="82">
        <v>2624.7823094609166</v>
      </c>
      <c r="G107" s="82">
        <v>5882.08977289019</v>
      </c>
      <c r="H107" s="82">
        <v>5523.6648583838996</v>
      </c>
      <c r="I107" s="82">
        <v>3205.9415120513381</v>
      </c>
      <c r="J107" s="82">
        <v>1424.626398715192</v>
      </c>
      <c r="K107" s="82">
        <v>1713.8924692714099</v>
      </c>
      <c r="L107" s="82">
        <v>479.39302638191299</v>
      </c>
      <c r="M107" s="82">
        <v>1661.7810808803731</v>
      </c>
      <c r="N107" s="82">
        <v>283.446825358122</v>
      </c>
      <c r="O107" s="82">
        <v>244.562227006748</v>
      </c>
      <c r="P107" s="82">
        <v>336.69052428686803</v>
      </c>
      <c r="Q107" s="82">
        <v>1787.24225577531</v>
      </c>
      <c r="R107" s="82">
        <v>942.30118925984993</v>
      </c>
      <c r="S107" s="82">
        <v>1941.9663315153198</v>
      </c>
      <c r="T107" s="82">
        <v>7639.0933477773224</v>
      </c>
      <c r="U107" s="82">
        <v>908.55137360902017</v>
      </c>
      <c r="V107" s="82">
        <v>2988.165685083311</v>
      </c>
      <c r="W107" s="82">
        <v>159.68212674186501</v>
      </c>
      <c r="X107" s="82">
        <v>83.556673205144989</v>
      </c>
      <c r="Y107" s="82">
        <v>152.04305062245101</v>
      </c>
      <c r="Z107" s="82">
        <v>78.810720613864603</v>
      </c>
      <c r="AA107" s="82">
        <v>1502.4198343303681</v>
      </c>
      <c r="AB107" s="82">
        <v>716.5219588627499</v>
      </c>
      <c r="AC107" s="82">
        <v>7715.8545859827009</v>
      </c>
      <c r="AD107" s="82">
        <v>6210.6448483395343</v>
      </c>
      <c r="AE107" s="82">
        <v>73168.532165140175</v>
      </c>
      <c r="AF107" s="82">
        <v>390.29214148784104</v>
      </c>
      <c r="AG107" s="82">
        <v>46698.625354285599</v>
      </c>
      <c r="AH107" s="82">
        <v>32386.530808615993</v>
      </c>
      <c r="AI107" s="82">
        <v>32775.004654646698</v>
      </c>
      <c r="AJ107" s="82">
        <v>894.80940721749994</v>
      </c>
      <c r="AK107" s="82">
        <v>57.048239098448406</v>
      </c>
      <c r="AL107" s="82">
        <v>674.08656003819306</v>
      </c>
      <c r="AM107" s="82">
        <v>8522.6280685321653</v>
      </c>
      <c r="AN107" s="82">
        <v>3958.7847453669201</v>
      </c>
      <c r="AO107" s="82">
        <v>10028.603046012089</v>
      </c>
      <c r="AP107" s="82">
        <v>11567.7668494022</v>
      </c>
      <c r="AQ107" s="82">
        <v>12052.964653632469</v>
      </c>
      <c r="AR107" s="82">
        <v>2258.6851547011001</v>
      </c>
      <c r="AS107" s="82">
        <v>20522.6886403561</v>
      </c>
      <c r="AT107" s="82">
        <v>112.010127667939</v>
      </c>
      <c r="AU107" s="82">
        <v>0.15750191542775599</v>
      </c>
      <c r="AV107" s="82">
        <v>64.532439567958988</v>
      </c>
      <c r="AW107" s="82">
        <v>221.83341859948101</v>
      </c>
      <c r="AX107" s="82">
        <v>91.177023362955026</v>
      </c>
      <c r="AY107" s="82">
        <v>1267.1220550141197</v>
      </c>
      <c r="AZ107" s="82">
        <v>892.58134803766006</v>
      </c>
      <c r="BA107" s="82">
        <v>50.712327638999795</v>
      </c>
      <c r="BB107" s="82">
        <v>113.23644874340994</v>
      </c>
      <c r="BC107" s="82">
        <v>2537.0482390984498</v>
      </c>
      <c r="BD107" s="82">
        <v>308.51420802514099</v>
      </c>
      <c r="BE107" s="82">
        <v>1.6176820921376998</v>
      </c>
      <c r="BF107" s="82">
        <v>16.380184593620697</v>
      </c>
      <c r="BG107" s="82">
        <v>64020.766882999997</v>
      </c>
      <c r="BH107" s="82">
        <v>68273.468686017703</v>
      </c>
      <c r="BI107" s="82">
        <v>12965.514968168201</v>
      </c>
      <c r="BJ107" s="82">
        <v>629.20050506822008</v>
      </c>
      <c r="BK107" s="82">
        <v>3438.1150979834001</v>
      </c>
      <c r="BL107" s="82">
        <v>1021.7264634364101</v>
      </c>
      <c r="BM107" s="82">
        <f t="shared" si="477"/>
        <v>578879.00000000047</v>
      </c>
      <c r="BN107" s="93"/>
      <c r="BO107" s="93"/>
      <c r="BP107" s="63"/>
      <c r="BQ107" s="63"/>
      <c r="BR107" s="63"/>
      <c r="BS107" s="63"/>
      <c r="CA107" s="63"/>
    </row>
    <row r="108" spans="1:79" ht="12.75" customHeight="1">
      <c r="A108" s="83" t="s">
        <v>53</v>
      </c>
      <c r="B108" s="84" t="s">
        <v>305</v>
      </c>
      <c r="C108" s="85">
        <f>C109-C110</f>
        <v>-199.72452354963474</v>
      </c>
      <c r="D108" s="85">
        <f t="shared" ref="D108:BL108" si="489">D109-D110</f>
        <v>972.28079375615664</v>
      </c>
      <c r="E108" s="85">
        <f t="shared" si="489"/>
        <v>19.116061746562636</v>
      </c>
      <c r="F108" s="85">
        <f t="shared" si="489"/>
        <v>351.18725398594614</v>
      </c>
      <c r="G108" s="85">
        <f t="shared" si="489"/>
        <v>4484.1234330188227</v>
      </c>
      <c r="H108" s="85">
        <f t="shared" si="489"/>
        <v>1921.3037743697187</v>
      </c>
      <c r="I108" s="85">
        <f t="shared" si="489"/>
        <v>575.28383094350443</v>
      </c>
      <c r="J108" s="85">
        <f t="shared" si="489"/>
        <v>1048.248851699331</v>
      </c>
      <c r="K108" s="85">
        <f t="shared" si="489"/>
        <v>488.47661167390856</v>
      </c>
      <c r="L108" s="85">
        <f t="shared" si="489"/>
        <v>81.478373684409661</v>
      </c>
      <c r="M108" s="85">
        <f t="shared" si="489"/>
        <v>499.2770004811145</v>
      </c>
      <c r="N108" s="85">
        <f t="shared" si="489"/>
        <v>131.47174141588619</v>
      </c>
      <c r="O108" s="85">
        <f t="shared" si="489"/>
        <v>38.293186365701807</v>
      </c>
      <c r="P108" s="85">
        <f t="shared" si="489"/>
        <v>66.152747855559966</v>
      </c>
      <c r="Q108" s="85">
        <f t="shared" si="489"/>
        <v>1451.5459389973778</v>
      </c>
      <c r="R108" s="85">
        <f t="shared" si="489"/>
        <v>395.29362607189216</v>
      </c>
      <c r="S108" s="85">
        <f t="shared" si="489"/>
        <v>298.38211185528496</v>
      </c>
      <c r="T108" s="85">
        <f t="shared" si="489"/>
        <v>1522.6594907388928</v>
      </c>
      <c r="U108" s="85">
        <f t="shared" si="489"/>
        <v>2274.5722972223953</v>
      </c>
      <c r="V108" s="85">
        <f t="shared" si="489"/>
        <v>1279.1620557193314</v>
      </c>
      <c r="W108" s="85">
        <f t="shared" si="489"/>
        <v>140.13522646946089</v>
      </c>
      <c r="X108" s="85">
        <f t="shared" si="489"/>
        <v>74.016737539803501</v>
      </c>
      <c r="Y108" s="85">
        <f t="shared" si="489"/>
        <v>153.48666951007522</v>
      </c>
      <c r="Z108" s="85">
        <f t="shared" si="489"/>
        <v>23.340913327293173</v>
      </c>
      <c r="AA108" s="85">
        <f t="shared" si="489"/>
        <v>741.10139303763503</v>
      </c>
      <c r="AB108" s="85">
        <f t="shared" si="489"/>
        <v>862.57916508638846</v>
      </c>
      <c r="AC108" s="85">
        <f t="shared" si="489"/>
        <v>298.16756059375638</v>
      </c>
      <c r="AD108" s="85">
        <f t="shared" si="489"/>
        <v>0</v>
      </c>
      <c r="AE108" s="85">
        <f t="shared" si="489"/>
        <v>9679.6985358973561</v>
      </c>
      <c r="AF108" s="85">
        <f t="shared" si="489"/>
        <v>4469.1546682202315</v>
      </c>
      <c r="AG108" s="85">
        <f t="shared" si="489"/>
        <v>5363.4399393003569</v>
      </c>
      <c r="AH108" s="85">
        <f t="shared" si="489"/>
        <v>64308.478346496435</v>
      </c>
      <c r="AI108" s="85">
        <f t="shared" si="489"/>
        <v>0</v>
      </c>
      <c r="AJ108" s="85">
        <f t="shared" si="489"/>
        <v>1843.0144006816913</v>
      </c>
      <c r="AK108" s="85">
        <f t="shared" si="489"/>
        <v>917.53073245064559</v>
      </c>
      <c r="AL108" s="85">
        <f t="shared" si="489"/>
        <v>171.47295655635014</v>
      </c>
      <c r="AM108" s="85">
        <f t="shared" si="489"/>
        <v>2063.0635400222172</v>
      </c>
      <c r="AN108" s="85">
        <f t="shared" si="489"/>
        <v>1118.712431634503</v>
      </c>
      <c r="AO108" s="85">
        <f t="shared" si="489"/>
        <v>3146.7483133785704</v>
      </c>
      <c r="AP108" s="85">
        <f t="shared" si="489"/>
        <v>243.21340625007778</v>
      </c>
      <c r="AQ108" s="85">
        <f t="shared" si="489"/>
        <v>62.548900654790586</v>
      </c>
      <c r="AR108" s="85">
        <f t="shared" si="489"/>
        <v>1.0840364064955079</v>
      </c>
      <c r="AS108" s="85">
        <f t="shared" si="489"/>
        <v>2053.6644153649422</v>
      </c>
      <c r="AT108" s="85">
        <f t="shared" si="489"/>
        <v>253.09809494048412</v>
      </c>
      <c r="AU108" s="85">
        <f t="shared" si="489"/>
        <v>63.625865909467315</v>
      </c>
      <c r="AV108" s="85">
        <f t="shared" si="489"/>
        <v>491.68356156913859</v>
      </c>
      <c r="AW108" s="85">
        <f t="shared" si="489"/>
        <v>41.113398940411443</v>
      </c>
      <c r="AX108" s="85">
        <f t="shared" si="489"/>
        <v>342.67623637098541</v>
      </c>
      <c r="AY108" s="85">
        <f t="shared" si="489"/>
        <v>100.27658278149133</v>
      </c>
      <c r="AZ108" s="85">
        <f t="shared" si="489"/>
        <v>1005.6667429898201</v>
      </c>
      <c r="BA108" s="85">
        <f t="shared" si="489"/>
        <v>21.307598877106638</v>
      </c>
      <c r="BB108" s="85">
        <f t="shared" si="489"/>
        <v>1168.8026668274963</v>
      </c>
      <c r="BC108" s="85">
        <f t="shared" si="489"/>
        <v>111.82877725424223</v>
      </c>
      <c r="BD108" s="85">
        <f t="shared" si="489"/>
        <v>309.86989285196273</v>
      </c>
      <c r="BE108" s="85">
        <f t="shared" si="489"/>
        <v>1.804978490066844</v>
      </c>
      <c r="BF108" s="85">
        <f t="shared" si="489"/>
        <v>96.803702053954922</v>
      </c>
      <c r="BG108" s="85">
        <f t="shared" si="489"/>
        <v>0</v>
      </c>
      <c r="BH108" s="85">
        <f t="shared" si="489"/>
        <v>0</v>
      </c>
      <c r="BI108" s="85">
        <f t="shared" si="489"/>
        <v>438.28577944727607</v>
      </c>
      <c r="BJ108" s="85">
        <f t="shared" si="489"/>
        <v>277.36459479157952</v>
      </c>
      <c r="BK108" s="85">
        <f t="shared" si="489"/>
        <v>2625.4272169975002</v>
      </c>
      <c r="BL108" s="85">
        <f t="shared" si="489"/>
        <v>366.69837568843758</v>
      </c>
      <c r="BM108" s="85">
        <f>SUM(C108:BL108)</f>
        <v>123149.57101371263</v>
      </c>
      <c r="BN108" s="63"/>
      <c r="CA108" s="63"/>
    </row>
    <row r="109" spans="1:79" ht="12.75" customHeight="1">
      <c r="A109" s="80" t="s">
        <v>306</v>
      </c>
      <c r="B109" s="86" t="s">
        <v>307</v>
      </c>
      <c r="C109" s="82">
        <v>99.875476450365269</v>
      </c>
      <c r="D109" s="82">
        <v>972.28079375615664</v>
      </c>
      <c r="E109" s="82">
        <v>19.116061746562636</v>
      </c>
      <c r="F109" s="82">
        <v>351.18725398594614</v>
      </c>
      <c r="G109" s="82">
        <v>4484.1234330188227</v>
      </c>
      <c r="H109" s="82">
        <v>1921.3037743697187</v>
      </c>
      <c r="I109" s="82">
        <v>575.28383094350443</v>
      </c>
      <c r="J109" s="82">
        <v>1048.248851699331</v>
      </c>
      <c r="K109" s="82">
        <v>488.47661167390856</v>
      </c>
      <c r="L109" s="82">
        <v>81.478373684409661</v>
      </c>
      <c r="M109" s="82">
        <v>499.2770004811145</v>
      </c>
      <c r="N109" s="82">
        <v>131.47174141588619</v>
      </c>
      <c r="O109" s="82">
        <v>38.293186365701807</v>
      </c>
      <c r="P109" s="82">
        <v>66.152747855559966</v>
      </c>
      <c r="Q109" s="82">
        <v>1962.2459389973778</v>
      </c>
      <c r="R109" s="82">
        <v>395.29362607189216</v>
      </c>
      <c r="S109" s="82">
        <v>298.38211185528496</v>
      </c>
      <c r="T109" s="82">
        <v>1522.6594907388928</v>
      </c>
      <c r="U109" s="82">
        <v>2274.5722972223953</v>
      </c>
      <c r="V109" s="82">
        <v>1279.1620557193314</v>
      </c>
      <c r="W109" s="82">
        <v>140.13522646946089</v>
      </c>
      <c r="X109" s="82">
        <v>74.016737539803501</v>
      </c>
      <c r="Y109" s="82">
        <v>153.48666951007522</v>
      </c>
      <c r="Z109" s="82">
        <v>23.340913327293173</v>
      </c>
      <c r="AA109" s="82">
        <v>741.10139303763503</v>
      </c>
      <c r="AB109" s="82">
        <v>862.57916508638846</v>
      </c>
      <c r="AC109" s="82">
        <v>298.16756059375638</v>
      </c>
      <c r="AD109" s="82">
        <v>0</v>
      </c>
      <c r="AE109" s="82">
        <v>9679.6985358973561</v>
      </c>
      <c r="AF109" s="82">
        <v>4469.1546682202315</v>
      </c>
      <c r="AG109" s="82">
        <v>5363.4399393003569</v>
      </c>
      <c r="AH109" s="82">
        <v>64308.478346496435</v>
      </c>
      <c r="AI109" s="82">
        <v>0</v>
      </c>
      <c r="AJ109" s="82">
        <v>1843.0144006816913</v>
      </c>
      <c r="AK109" s="82">
        <v>917.53073245064559</v>
      </c>
      <c r="AL109" s="82">
        <v>171.47295655635014</v>
      </c>
      <c r="AM109" s="82">
        <v>2063.0635400222172</v>
      </c>
      <c r="AN109" s="82">
        <v>1118.712431634503</v>
      </c>
      <c r="AO109" s="82">
        <v>3171.7483133785704</v>
      </c>
      <c r="AP109" s="82">
        <v>243.21340625007778</v>
      </c>
      <c r="AQ109" s="82">
        <v>62.548900654790586</v>
      </c>
      <c r="AR109" s="82">
        <v>1.0840364064955079</v>
      </c>
      <c r="AS109" s="82">
        <v>2053.6644153649422</v>
      </c>
      <c r="AT109" s="82">
        <v>253.09809494048412</v>
      </c>
      <c r="AU109" s="82">
        <v>63.625865909467315</v>
      </c>
      <c r="AV109" s="82">
        <v>491.68356156913859</v>
      </c>
      <c r="AW109" s="82">
        <v>41.113398940411443</v>
      </c>
      <c r="AX109" s="82">
        <v>342.67623637098541</v>
      </c>
      <c r="AY109" s="82">
        <v>100.27658278149133</v>
      </c>
      <c r="AZ109" s="82">
        <v>1005.6667429898201</v>
      </c>
      <c r="BA109" s="82">
        <v>21.307598877106638</v>
      </c>
      <c r="BB109" s="82">
        <v>1168.8026668274963</v>
      </c>
      <c r="BC109" s="82">
        <v>111.82877725424223</v>
      </c>
      <c r="BD109" s="82">
        <v>309.86989285196273</v>
      </c>
      <c r="BE109" s="82">
        <v>1.804978490066844</v>
      </c>
      <c r="BF109" s="82">
        <v>96.803702053954922</v>
      </c>
      <c r="BG109" s="82">
        <v>0</v>
      </c>
      <c r="BH109" s="82">
        <v>0</v>
      </c>
      <c r="BI109" s="82">
        <v>438.28577944727607</v>
      </c>
      <c r="BJ109" s="82">
        <v>277.36459479157952</v>
      </c>
      <c r="BK109" s="82">
        <v>2800.1472169975</v>
      </c>
      <c r="BL109" s="82">
        <v>366.69837568843758</v>
      </c>
      <c r="BM109" s="82">
        <f>SUM(C109:BL109)</f>
        <v>124159.59101371263</v>
      </c>
      <c r="BN109" s="63"/>
      <c r="BP109" s="94"/>
      <c r="CA109" s="63"/>
    </row>
    <row r="110" spans="1:79" ht="12.75" customHeight="1">
      <c r="A110" s="83" t="s">
        <v>308</v>
      </c>
      <c r="B110" s="87" t="s">
        <v>309</v>
      </c>
      <c r="C110" s="85">
        <v>299.60000000000002</v>
      </c>
      <c r="D110" s="85">
        <v>0</v>
      </c>
      <c r="E110" s="85">
        <v>0</v>
      </c>
      <c r="F110" s="85">
        <v>0</v>
      </c>
      <c r="G110" s="85">
        <v>0</v>
      </c>
      <c r="H110" s="85">
        <v>0</v>
      </c>
      <c r="I110" s="85">
        <v>0</v>
      </c>
      <c r="J110" s="85">
        <v>0</v>
      </c>
      <c r="K110" s="85">
        <v>0</v>
      </c>
      <c r="L110" s="85">
        <v>0</v>
      </c>
      <c r="M110" s="85">
        <v>0</v>
      </c>
      <c r="N110" s="85">
        <v>0</v>
      </c>
      <c r="O110" s="85">
        <v>0</v>
      </c>
      <c r="P110" s="85">
        <v>0</v>
      </c>
      <c r="Q110" s="85">
        <v>510.7</v>
      </c>
      <c r="R110" s="85">
        <v>0</v>
      </c>
      <c r="S110" s="85">
        <v>0</v>
      </c>
      <c r="T110" s="85">
        <v>0</v>
      </c>
      <c r="U110" s="85">
        <v>0</v>
      </c>
      <c r="V110" s="85">
        <v>0</v>
      </c>
      <c r="W110" s="85">
        <v>0</v>
      </c>
      <c r="X110" s="85">
        <v>0</v>
      </c>
      <c r="Y110" s="85">
        <v>0</v>
      </c>
      <c r="Z110" s="85">
        <v>0</v>
      </c>
      <c r="AA110" s="85">
        <v>0</v>
      </c>
      <c r="AB110" s="85">
        <v>0</v>
      </c>
      <c r="AC110" s="85">
        <v>0</v>
      </c>
      <c r="AD110" s="85">
        <v>0</v>
      </c>
      <c r="AE110" s="85">
        <v>0</v>
      </c>
      <c r="AF110" s="85">
        <v>0</v>
      </c>
      <c r="AG110" s="85">
        <v>0</v>
      </c>
      <c r="AH110" s="85">
        <v>0</v>
      </c>
      <c r="AI110" s="85">
        <v>0</v>
      </c>
      <c r="AJ110" s="85">
        <v>0</v>
      </c>
      <c r="AK110" s="85">
        <v>0</v>
      </c>
      <c r="AL110" s="85">
        <v>0</v>
      </c>
      <c r="AM110" s="85">
        <v>0</v>
      </c>
      <c r="AN110" s="85">
        <v>0</v>
      </c>
      <c r="AO110" s="85">
        <v>25</v>
      </c>
      <c r="AP110" s="85">
        <v>0</v>
      </c>
      <c r="AQ110" s="85">
        <v>0</v>
      </c>
      <c r="AR110" s="85">
        <v>0</v>
      </c>
      <c r="AS110" s="85">
        <v>0</v>
      </c>
      <c r="AT110" s="85">
        <v>0</v>
      </c>
      <c r="AU110" s="85">
        <v>0</v>
      </c>
      <c r="AV110" s="85">
        <v>0</v>
      </c>
      <c r="AW110" s="85">
        <v>0</v>
      </c>
      <c r="AX110" s="85"/>
      <c r="AY110" s="85">
        <v>0</v>
      </c>
      <c r="AZ110" s="85">
        <v>0</v>
      </c>
      <c r="BA110" s="85"/>
      <c r="BB110" s="85"/>
      <c r="BC110" s="85"/>
      <c r="BD110" s="85"/>
      <c r="BE110" s="85"/>
      <c r="BF110" s="85"/>
      <c r="BG110" s="85"/>
      <c r="BH110" s="85"/>
      <c r="BI110" s="85">
        <v>0</v>
      </c>
      <c r="BK110" s="85">
        <v>174.72</v>
      </c>
      <c r="BL110" s="85"/>
      <c r="BM110" s="85">
        <f t="shared" si="477"/>
        <v>1010.02</v>
      </c>
      <c r="BO110" s="63"/>
      <c r="BP110" s="95"/>
      <c r="CA110" s="63"/>
    </row>
    <row r="111" spans="1:79" ht="12.75" customHeight="1">
      <c r="A111" s="80" t="s">
        <v>310</v>
      </c>
      <c r="B111" s="86" t="s">
        <v>311</v>
      </c>
      <c r="C111" s="82">
        <v>6</v>
      </c>
      <c r="D111" s="82">
        <v>3</v>
      </c>
      <c r="E111" s="82">
        <v>1.1100000000000001</v>
      </c>
      <c r="F111" s="82">
        <v>1.2</v>
      </c>
      <c r="G111" s="82">
        <v>43.3</v>
      </c>
      <c r="H111" s="82">
        <v>10.1</v>
      </c>
      <c r="I111" s="82">
        <v>3.5</v>
      </c>
      <c r="J111" s="82">
        <v>2.2000000000000002</v>
      </c>
      <c r="K111" s="82">
        <v>1.7</v>
      </c>
      <c r="L111" s="82">
        <v>1.5</v>
      </c>
      <c r="M111" s="82">
        <v>7</v>
      </c>
      <c r="N111" s="82">
        <v>2.2999999999999998</v>
      </c>
      <c r="O111" s="82">
        <v>1.7</v>
      </c>
      <c r="P111" s="82">
        <v>0.9</v>
      </c>
      <c r="Q111" s="82">
        <v>6.8</v>
      </c>
      <c r="R111" s="82">
        <v>3.2</v>
      </c>
      <c r="S111" s="82">
        <v>8.1999999999999993</v>
      </c>
      <c r="T111" s="82">
        <v>13.4</v>
      </c>
      <c r="U111" s="82">
        <v>11.2</v>
      </c>
      <c r="V111" s="82">
        <v>2</v>
      </c>
      <c r="W111" s="82">
        <v>1</v>
      </c>
      <c r="X111" s="82">
        <v>0.6</v>
      </c>
      <c r="Y111" s="82">
        <v>0.5</v>
      </c>
      <c r="Z111" s="82">
        <v>0.3</v>
      </c>
      <c r="AA111" s="82">
        <v>3.7</v>
      </c>
      <c r="AB111" s="82">
        <v>5.5</v>
      </c>
      <c r="AC111" s="82">
        <v>0</v>
      </c>
      <c r="AD111" s="82">
        <v>0</v>
      </c>
      <c r="AE111" s="82">
        <v>35.200000000000003</v>
      </c>
      <c r="AF111" s="82">
        <v>22.3</v>
      </c>
      <c r="AG111" s="82">
        <v>33.200000000000003</v>
      </c>
      <c r="AH111" s="82">
        <v>47.5</v>
      </c>
      <c r="AI111" s="82">
        <v>187.5</v>
      </c>
      <c r="AJ111" s="82">
        <v>33.200000000000003</v>
      </c>
      <c r="AK111" s="82">
        <v>9.1999999999999993</v>
      </c>
      <c r="AL111" s="82">
        <v>1.1000000000000001</v>
      </c>
      <c r="AM111" s="82">
        <v>11.4</v>
      </c>
      <c r="AN111" s="82">
        <v>32.200000000000003</v>
      </c>
      <c r="AO111" s="82">
        <v>33</v>
      </c>
      <c r="AP111" s="82">
        <v>3.5</v>
      </c>
      <c r="AQ111" s="82">
        <v>1.7</v>
      </c>
      <c r="AR111" s="82">
        <v>0.8</v>
      </c>
      <c r="AS111" s="82">
        <v>32.4</v>
      </c>
      <c r="AT111" s="82">
        <v>1.1000000000000001</v>
      </c>
      <c r="AU111" s="82">
        <v>0</v>
      </c>
      <c r="AV111" s="82">
        <v>3.3</v>
      </c>
      <c r="AW111" s="82">
        <v>0</v>
      </c>
      <c r="AX111" s="82">
        <v>2.1</v>
      </c>
      <c r="AY111" s="82">
        <v>0</v>
      </c>
      <c r="AZ111" s="82">
        <v>3.7</v>
      </c>
      <c r="BA111" s="82">
        <v>0</v>
      </c>
      <c r="BB111" s="82">
        <v>3.2</v>
      </c>
      <c r="BC111" s="82">
        <v>2.1</v>
      </c>
      <c r="BD111" s="82">
        <v>0</v>
      </c>
      <c r="BE111" s="82">
        <v>0</v>
      </c>
      <c r="BF111" s="82">
        <v>0</v>
      </c>
      <c r="BG111" s="82">
        <v>0</v>
      </c>
      <c r="BH111" s="82">
        <v>0</v>
      </c>
      <c r="BI111" s="82">
        <v>0</v>
      </c>
      <c r="BJ111" s="82">
        <v>0</v>
      </c>
      <c r="BK111" s="82">
        <v>31.86</v>
      </c>
      <c r="BL111" s="82">
        <v>0</v>
      </c>
      <c r="BM111" s="82">
        <f t="shared" si="477"/>
        <v>673.47000000000014</v>
      </c>
      <c r="BP111" s="95"/>
      <c r="CA111" s="63"/>
    </row>
    <row r="112" spans="1:79" ht="12.75" customHeight="1">
      <c r="A112" s="83" t="s">
        <v>55</v>
      </c>
      <c r="B112" s="84" t="s">
        <v>312</v>
      </c>
      <c r="C112" s="85">
        <f>C106-C107-C111</f>
        <v>348755.32948758785</v>
      </c>
      <c r="D112" s="85">
        <f t="shared" ref="D112:BL112" si="490">D106-D107-D111</f>
        <v>18718.027942148477</v>
      </c>
      <c r="E112" s="85">
        <f t="shared" si="490"/>
        <v>2153.9972510560497</v>
      </c>
      <c r="F112" s="85">
        <f t="shared" si="490"/>
        <v>5898.8046804047572</v>
      </c>
      <c r="G112" s="85">
        <f t="shared" si="490"/>
        <v>8350.7588525946667</v>
      </c>
      <c r="H112" s="85">
        <f t="shared" si="490"/>
        <v>5149.3560665848745</v>
      </c>
      <c r="I112" s="85">
        <f t="shared" si="490"/>
        <v>6593.9878402727772</v>
      </c>
      <c r="J112" s="85">
        <f t="shared" si="490"/>
        <v>3629.3378862315835</v>
      </c>
      <c r="K112" s="85">
        <f t="shared" si="490"/>
        <v>2580.418798005624</v>
      </c>
      <c r="L112" s="85">
        <f t="shared" si="490"/>
        <v>595.24489112947913</v>
      </c>
      <c r="M112" s="85">
        <f t="shared" si="490"/>
        <v>1770.5971294096764</v>
      </c>
      <c r="N112" s="85">
        <f t="shared" si="490"/>
        <v>251.82946832187793</v>
      </c>
      <c r="O112" s="85">
        <f t="shared" si="490"/>
        <v>284.85157946337966</v>
      </c>
      <c r="P112" s="85">
        <f t="shared" si="490"/>
        <v>419.84933810109533</v>
      </c>
      <c r="Q112" s="85">
        <f t="shared" si="490"/>
        <v>1726.3600413730428</v>
      </c>
      <c r="R112" s="85">
        <f t="shared" si="490"/>
        <v>873.42917250526125</v>
      </c>
      <c r="S112" s="85">
        <f t="shared" si="490"/>
        <v>1032.2342843222289</v>
      </c>
      <c r="T112" s="85">
        <f t="shared" si="490"/>
        <v>5576.5381748338123</v>
      </c>
      <c r="U112" s="85">
        <f t="shared" si="490"/>
        <v>2302.1097105454924</v>
      </c>
      <c r="V112" s="85">
        <f t="shared" si="490"/>
        <v>3659.6956313716751</v>
      </c>
      <c r="W112" s="85">
        <f t="shared" si="490"/>
        <v>346.34803576797265</v>
      </c>
      <c r="X112" s="85">
        <f t="shared" si="490"/>
        <v>446.34567432054257</v>
      </c>
      <c r="Y112" s="85">
        <f t="shared" si="490"/>
        <v>120.22175634357154</v>
      </c>
      <c r="Z112" s="85">
        <f t="shared" si="490"/>
        <v>60.475846012420959</v>
      </c>
      <c r="AA112" s="85">
        <f t="shared" si="490"/>
        <v>1346.9827919819304</v>
      </c>
      <c r="AB112" s="85">
        <f t="shared" si="490"/>
        <v>704.90644629941539</v>
      </c>
      <c r="AC112" s="85">
        <f t="shared" si="490"/>
        <v>6632.3221400317034</v>
      </c>
      <c r="AD112" s="85">
        <f t="shared" si="490"/>
        <v>2934.3781516604668</v>
      </c>
      <c r="AE112" s="85">
        <f t="shared" si="490"/>
        <v>19462.565824602334</v>
      </c>
      <c r="AF112" s="85">
        <f t="shared" si="490"/>
        <v>554.42213729790751</v>
      </c>
      <c r="AG112" s="85">
        <f t="shared" si="490"/>
        <v>89953.143496904464</v>
      </c>
      <c r="AH112" s="85">
        <f t="shared" si="490"/>
        <v>50717.682155633578</v>
      </c>
      <c r="AI112" s="85">
        <f t="shared" si="490"/>
        <v>35159.367271505827</v>
      </c>
      <c r="AJ112" s="85">
        <f t="shared" si="490"/>
        <v>7073.6077677507892</v>
      </c>
      <c r="AK112" s="85">
        <f t="shared" si="490"/>
        <v>17.799137099061856</v>
      </c>
      <c r="AL112" s="85">
        <f t="shared" si="490"/>
        <v>311.76997185055416</v>
      </c>
      <c r="AM112" s="85">
        <f t="shared" si="490"/>
        <v>8551.0192674132104</v>
      </c>
      <c r="AN112" s="85">
        <f t="shared" si="490"/>
        <v>3433.9219155330802</v>
      </c>
      <c r="AO112" s="85">
        <f t="shared" si="490"/>
        <v>21374.819723948189</v>
      </c>
      <c r="AP112" s="85">
        <f t="shared" si="490"/>
        <v>29959.333150597806</v>
      </c>
      <c r="AQ112" s="85">
        <f t="shared" si="490"/>
        <v>9296.3353463675267</v>
      </c>
      <c r="AR112" s="85">
        <f t="shared" si="490"/>
        <v>3385.6148452988991</v>
      </c>
      <c r="AS112" s="85">
        <f t="shared" si="490"/>
        <v>122914.55032096448</v>
      </c>
      <c r="AT112" s="85">
        <f t="shared" si="490"/>
        <v>1055.6927520924432</v>
      </c>
      <c r="AU112" s="85">
        <f t="shared" si="490"/>
        <v>0.44997744229582243</v>
      </c>
      <c r="AV112" s="85">
        <f t="shared" si="490"/>
        <v>407.50634919015249</v>
      </c>
      <c r="AW112" s="85">
        <f t="shared" si="490"/>
        <v>173.9449826497756</v>
      </c>
      <c r="AX112" s="85">
        <f t="shared" si="490"/>
        <v>186.63488166389365</v>
      </c>
      <c r="AY112" s="85">
        <f t="shared" si="490"/>
        <v>6102.4040673678082</v>
      </c>
      <c r="AZ112" s="85">
        <f t="shared" si="490"/>
        <v>1776.3334052012076</v>
      </c>
      <c r="BA112" s="85">
        <f t="shared" si="490"/>
        <v>55.631819976605925</v>
      </c>
      <c r="BB112" s="85">
        <f t="shared" si="490"/>
        <v>244.19054698695578</v>
      </c>
      <c r="BC112" s="85">
        <f t="shared" si="490"/>
        <v>911.73790740203947</v>
      </c>
      <c r="BD112" s="85">
        <f t="shared" si="490"/>
        <v>1348.8329906735999</v>
      </c>
      <c r="BE112" s="85">
        <f t="shared" si="490"/>
        <v>63.701738078499346</v>
      </c>
      <c r="BF112" s="85">
        <f t="shared" si="490"/>
        <v>40.12115077809608</v>
      </c>
      <c r="BG112" s="85">
        <f t="shared" si="490"/>
        <v>19.457606114941882</v>
      </c>
      <c r="BH112" s="85">
        <f t="shared" si="490"/>
        <v>7049.037251034737</v>
      </c>
      <c r="BI112" s="85">
        <f t="shared" si="490"/>
        <v>3919.4120182965344</v>
      </c>
      <c r="BJ112" s="85">
        <f t="shared" si="490"/>
        <v>136.62088205817531</v>
      </c>
      <c r="BK112" s="85">
        <f t="shared" si="490"/>
        <v>903.27006416633469</v>
      </c>
      <c r="BL112" s="85">
        <f t="shared" si="490"/>
        <v>503.3168820643466</v>
      </c>
      <c r="BM112" s="97">
        <f>SUM(C112:BL112)</f>
        <v>859978.98867468792</v>
      </c>
      <c r="BN112" s="98"/>
      <c r="BO112" s="63"/>
      <c r="CA112" s="63"/>
    </row>
    <row r="113" spans="1:79" ht="12.75" customHeight="1">
      <c r="A113" s="69" t="s">
        <v>69</v>
      </c>
      <c r="B113" s="69" t="s">
        <v>313</v>
      </c>
      <c r="C113" s="69">
        <f>C105+C106</f>
        <v>606508.75395787333</v>
      </c>
      <c r="D113" s="69">
        <f t="shared" ref="D113:BL113" si="491">D105+D106</f>
        <v>33059.917205791236</v>
      </c>
      <c r="E113" s="69">
        <f t="shared" si="491"/>
        <v>5466.4177199999995</v>
      </c>
      <c r="F113" s="69">
        <f t="shared" si="491"/>
        <v>10867.296016455031</v>
      </c>
      <c r="G113" s="69">
        <f t="shared" si="491"/>
        <v>115177.14598282322</v>
      </c>
      <c r="H113" s="69">
        <f t="shared" si="491"/>
        <v>25068.712829973014</v>
      </c>
      <c r="I113" s="69">
        <f t="shared" si="491"/>
        <v>13550.556510894832</v>
      </c>
      <c r="J113" s="69">
        <f t="shared" si="491"/>
        <v>15318.910517163651</v>
      </c>
      <c r="K113" s="69">
        <f t="shared" si="491"/>
        <v>7313.8193484617877</v>
      </c>
      <c r="L113" s="69">
        <f t="shared" si="491"/>
        <v>3428.8331391732099</v>
      </c>
      <c r="M113" s="69">
        <f t="shared" si="491"/>
        <v>10929.168888116896</v>
      </c>
      <c r="N113" s="69">
        <f t="shared" si="491"/>
        <v>2359.3405810118929</v>
      </c>
      <c r="O113" s="69">
        <f t="shared" si="491"/>
        <v>1661.6429811695054</v>
      </c>
      <c r="P113" s="69">
        <f t="shared" si="491"/>
        <v>1873.1893419960982</v>
      </c>
      <c r="Q113" s="69">
        <f t="shared" si="491"/>
        <v>11317.353745706821</v>
      </c>
      <c r="R113" s="69">
        <f t="shared" si="491"/>
        <v>4843.2661146327173</v>
      </c>
      <c r="S113" s="69">
        <f t="shared" si="491"/>
        <v>14470.421739303003</v>
      </c>
      <c r="T113" s="69">
        <f t="shared" si="491"/>
        <v>47035.99966744284</v>
      </c>
      <c r="U113" s="69">
        <f t="shared" si="491"/>
        <v>29690.274143790928</v>
      </c>
      <c r="V113" s="69">
        <f t="shared" si="491"/>
        <v>34511.862078868944</v>
      </c>
      <c r="W113" s="69">
        <f t="shared" si="491"/>
        <v>1486.7482310423034</v>
      </c>
      <c r="X113" s="69">
        <f t="shared" si="491"/>
        <v>2541.464819137685</v>
      </c>
      <c r="Y113" s="69">
        <f t="shared" si="491"/>
        <v>790.47984440962</v>
      </c>
      <c r="Z113" s="69">
        <f t="shared" si="491"/>
        <v>387.94509691107447</v>
      </c>
      <c r="AA113" s="69">
        <f t="shared" si="491"/>
        <v>10246.948578324447</v>
      </c>
      <c r="AB113" s="69">
        <f t="shared" si="491"/>
        <v>10112.909286554026</v>
      </c>
      <c r="AC113" s="69">
        <f t="shared" si="491"/>
        <v>31902.763406234964</v>
      </c>
      <c r="AD113" s="69">
        <f t="shared" si="491"/>
        <v>19478.023000000001</v>
      </c>
      <c r="AE113" s="69">
        <f t="shared" si="491"/>
        <v>236336.05124580002</v>
      </c>
      <c r="AF113" s="69">
        <f t="shared" si="491"/>
        <v>2223.6978300000001</v>
      </c>
      <c r="AG113" s="69">
        <f t="shared" si="491"/>
        <v>163383.4751904</v>
      </c>
      <c r="AH113" s="69">
        <f t="shared" si="491"/>
        <v>109874.65833619999</v>
      </c>
      <c r="AI113" s="69">
        <f t="shared" si="491"/>
        <v>149804.9414183</v>
      </c>
      <c r="AJ113" s="69">
        <f t="shared" si="491"/>
        <v>18773.563220999997</v>
      </c>
      <c r="AK113" s="69">
        <f t="shared" si="491"/>
        <v>188.40962830000001</v>
      </c>
      <c r="AL113" s="69">
        <f t="shared" si="491"/>
        <v>1198.270863</v>
      </c>
      <c r="AM113" s="69">
        <f t="shared" si="491"/>
        <v>60926.632669177503</v>
      </c>
      <c r="AN113" s="69">
        <f t="shared" si="491"/>
        <v>20749.4701704</v>
      </c>
      <c r="AO113" s="69">
        <f t="shared" si="491"/>
        <v>63885.064455399995</v>
      </c>
      <c r="AP113" s="69">
        <f t="shared" si="491"/>
        <v>49617.900000000009</v>
      </c>
      <c r="AQ113" s="69">
        <f t="shared" si="491"/>
        <v>31948.199999999997</v>
      </c>
      <c r="AR113" s="69">
        <f t="shared" si="491"/>
        <v>7521.4</v>
      </c>
      <c r="AS113" s="69">
        <f t="shared" si="491"/>
        <v>207699.50334348896</v>
      </c>
      <c r="AT113" s="69">
        <f t="shared" si="491"/>
        <v>1814.1368797603823</v>
      </c>
      <c r="AU113" s="69">
        <f t="shared" si="491"/>
        <v>3.2074793577235785</v>
      </c>
      <c r="AV113" s="69">
        <f t="shared" si="491"/>
        <v>1414.2387887581115</v>
      </c>
      <c r="AW113" s="69">
        <f t="shared" si="491"/>
        <v>1358.4784012492566</v>
      </c>
      <c r="AX113" s="69">
        <f t="shared" si="491"/>
        <v>1851.7119050268486</v>
      </c>
      <c r="AY113" s="69">
        <f t="shared" si="491"/>
        <v>8481.8261223819281</v>
      </c>
      <c r="AZ113" s="69">
        <f t="shared" si="491"/>
        <v>8321.3147532388666</v>
      </c>
      <c r="BA113" s="69">
        <f t="shared" si="491"/>
        <v>257.34414761560572</v>
      </c>
      <c r="BB113" s="69">
        <f t="shared" si="491"/>
        <v>484.92699573036566</v>
      </c>
      <c r="BC113" s="69">
        <f t="shared" si="491"/>
        <v>11531.686146500489</v>
      </c>
      <c r="BD113" s="69">
        <f t="shared" si="491"/>
        <v>1730.4471986987407</v>
      </c>
      <c r="BE113" s="69">
        <f t="shared" si="491"/>
        <v>86.119420170637042</v>
      </c>
      <c r="BF113" s="69">
        <f t="shared" si="491"/>
        <v>324.20133537171677</v>
      </c>
      <c r="BG113" s="69">
        <f t="shared" si="491"/>
        <v>91544.334620321504</v>
      </c>
      <c r="BH113" s="69">
        <f t="shared" si="491"/>
        <v>100327.31759353219</v>
      </c>
      <c r="BI113" s="69">
        <f t="shared" si="491"/>
        <v>24207.170056389856</v>
      </c>
      <c r="BJ113" s="69">
        <f t="shared" si="491"/>
        <v>1813.2604666468258</v>
      </c>
      <c r="BK113" s="69">
        <f t="shared" si="491"/>
        <v>18305.855702989102</v>
      </c>
      <c r="BL113" s="69">
        <f t="shared" si="491"/>
        <v>2397.2766542863587</v>
      </c>
      <c r="BM113" s="69">
        <f>SUM(C113:BL113)</f>
        <v>2471786.2578127561</v>
      </c>
      <c r="CA113" s="63"/>
    </row>
    <row r="115" spans="1:79" ht="12.75" customHeight="1"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88"/>
      <c r="AU115" s="88"/>
      <c r="AV115" s="88"/>
      <c r="AW115" s="88"/>
      <c r="AX115" s="88"/>
      <c r="AY115" s="88"/>
      <c r="AZ115" s="88"/>
      <c r="BA115" s="88"/>
      <c r="BB115" s="88"/>
      <c r="BC115" s="88"/>
      <c r="BD115" s="88"/>
      <c r="BE115" s="88"/>
      <c r="BF115" s="88"/>
      <c r="BG115" s="88"/>
      <c r="BH115" s="88"/>
      <c r="BI115" s="88"/>
      <c r="BJ115" s="88"/>
      <c r="BK115" s="88"/>
      <c r="BL115" s="88"/>
      <c r="BM115" s="88"/>
    </row>
  </sheetData>
  <mergeCells count="18">
    <mergeCell ref="BZ5:BZ8"/>
    <mergeCell ref="BU7:BU8"/>
    <mergeCell ref="BM5:BM8"/>
    <mergeCell ref="BN7:BN8"/>
    <mergeCell ref="BO7:BO8"/>
    <mergeCell ref="BN5:BS6"/>
    <mergeCell ref="BS7:BS8"/>
    <mergeCell ref="BW7:BW8"/>
    <mergeCell ref="BX7:BX8"/>
    <mergeCell ref="BY7:BY8"/>
    <mergeCell ref="BW5:BY6"/>
    <mergeCell ref="BP7:BP8"/>
    <mergeCell ref="G6:AB6"/>
    <mergeCell ref="BT5:BV6"/>
    <mergeCell ref="BQ7:BQ8"/>
    <mergeCell ref="BR7:BR8"/>
    <mergeCell ref="BT7:BT8"/>
    <mergeCell ref="BV7:BV8"/>
  </mergeCells>
  <pageMargins left="0.7" right="0.7" top="0.75" bottom="0.75" header="0.3" footer="0.3"/>
  <pageSetup orientation="portrait" horizontalDpi="4294967292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Supply</vt:lpstr>
      <vt:lpstr>Use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Magallanes</dc:creator>
  <cp:lastModifiedBy>Dell</cp:lastModifiedBy>
  <dcterms:created xsi:type="dcterms:W3CDTF">2015-04-17T08:01:56Z</dcterms:created>
  <dcterms:modified xsi:type="dcterms:W3CDTF">2021-04-01T10:08:43Z</dcterms:modified>
</cp:coreProperties>
</file>